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ermann\Motorrad\FMS_2016\Tabellen_2016\Deutsch\"/>
    </mc:Choice>
  </mc:AlternateContent>
  <bookViews>
    <workbookView xWindow="0" yWindow="0" windowWidth="21030" windowHeight="12690"/>
  </bookViews>
  <sheets>
    <sheet name="Pässe_Titel" sheetId="5" r:id="rId1"/>
    <sheet name="Pässe 1 - 25" sheetId="6" r:id="rId2"/>
    <sheet name="Pässe 26 - 50" sheetId="7" r:id="rId3"/>
    <sheet name="Pässe 51 - 75" sheetId="1" r:id="rId4"/>
    <sheet name="Pässe 76 - 100" sheetId="8" r:id="rId5"/>
    <sheet name="Zusatzpässe 101 - 122" sheetId="10" r:id="rId6"/>
    <sheet name="Einwegstrecken 123 - 130" sheetId="11" r:id="rId7"/>
  </sheets>
  <definedNames>
    <definedName name="_xlnm.Print_Area" localSheetId="6">'Einwegstrecken 123 - 130'!$A$1:$I$31</definedName>
    <definedName name="_xlnm.Print_Area" localSheetId="1">'Pässe 1 - 25'!$A$1:$J$31</definedName>
    <definedName name="_xlnm.Print_Area" localSheetId="3">'Pässe 51 - 75'!$A$1:$J$29</definedName>
    <definedName name="_xlnm.Print_Area" localSheetId="4">'Pässe 76 - 100'!$A$1:$J$29</definedName>
    <definedName name="_xlnm.Print_Area" localSheetId="0">Pässe_Titel!$A$1:$J$34</definedName>
    <definedName name="_xlnm.Print_Area" localSheetId="5">'Zusatzpässe 101 - 122'!$A$1:$J$29</definedName>
  </definedNames>
  <calcPr calcId="152511"/>
</workbook>
</file>

<file path=xl/calcChain.xml><?xml version="1.0" encoding="utf-8"?>
<calcChain xmlns="http://schemas.openxmlformats.org/spreadsheetml/2006/main">
  <c r="D3" i="6" l="1"/>
  <c r="J3" i="6"/>
  <c r="D4" i="6"/>
  <c r="J4" i="6"/>
  <c r="D11" i="6"/>
  <c r="J11" i="6"/>
  <c r="D15" i="6"/>
  <c r="J15" i="6"/>
  <c r="D5" i="6"/>
  <c r="J5" i="6"/>
  <c r="D6" i="6"/>
  <c r="J6" i="6"/>
  <c r="D7" i="6"/>
  <c r="J7" i="6"/>
  <c r="D8" i="6"/>
  <c r="J8" i="6"/>
  <c r="D9" i="6"/>
  <c r="J9" i="6"/>
  <c r="D10" i="6"/>
  <c r="J10" i="6"/>
  <c r="D12" i="6"/>
  <c r="J12" i="6"/>
  <c r="D13" i="6"/>
  <c r="J13" i="6"/>
  <c r="D14" i="6"/>
  <c r="J14" i="6"/>
  <c r="D16" i="6"/>
  <c r="J16" i="6"/>
  <c r="D17" i="6"/>
  <c r="J17" i="6"/>
  <c r="D18" i="6"/>
  <c r="J18" i="6"/>
  <c r="D19" i="6"/>
  <c r="J19" i="6"/>
  <c r="D20" i="6"/>
  <c r="J20" i="6"/>
  <c r="D21" i="6"/>
  <c r="J21" i="6"/>
  <c r="D22" i="6"/>
  <c r="J22" i="6"/>
  <c r="D23" i="6"/>
  <c r="J23" i="6"/>
  <c r="D24" i="6"/>
  <c r="J24" i="6"/>
  <c r="D25" i="6"/>
  <c r="J25" i="6"/>
  <c r="D26" i="6"/>
  <c r="J26" i="6"/>
  <c r="D27" i="6"/>
  <c r="J27" i="6"/>
  <c r="J29" i="6"/>
  <c r="D4" i="7"/>
  <c r="J4" i="7"/>
  <c r="D7" i="7"/>
  <c r="J7" i="7"/>
  <c r="D10" i="7"/>
  <c r="J10" i="7"/>
  <c r="D5" i="7"/>
  <c r="J5" i="7"/>
  <c r="D6" i="7"/>
  <c r="J6" i="7"/>
  <c r="D8" i="7"/>
  <c r="J8" i="7"/>
  <c r="D9" i="7"/>
  <c r="J9" i="7"/>
  <c r="D3" i="7"/>
  <c r="J3" i="7"/>
  <c r="D11" i="7"/>
  <c r="J11" i="7"/>
  <c r="D12" i="7"/>
  <c r="J12" i="7"/>
  <c r="D13" i="7"/>
  <c r="J13" i="7"/>
  <c r="D14" i="7"/>
  <c r="J14" i="7"/>
  <c r="D15" i="7"/>
  <c r="J15" i="7"/>
  <c r="D16" i="7"/>
  <c r="J16" i="7"/>
  <c r="D17" i="7"/>
  <c r="J17" i="7"/>
  <c r="D18" i="7"/>
  <c r="J18" i="7"/>
  <c r="D19" i="7"/>
  <c r="J19" i="7"/>
  <c r="D20" i="7"/>
  <c r="J20" i="7"/>
  <c r="D21" i="7"/>
  <c r="J21" i="7"/>
  <c r="D22" i="7"/>
  <c r="J22" i="7"/>
  <c r="D23" i="7"/>
  <c r="J23" i="7"/>
  <c r="D24" i="7"/>
  <c r="J24" i="7"/>
  <c r="D25" i="7"/>
  <c r="J25" i="7"/>
  <c r="D26" i="7"/>
  <c r="J26" i="7"/>
  <c r="D27" i="7"/>
  <c r="J27" i="7"/>
  <c r="J29" i="7"/>
  <c r="D7" i="1"/>
  <c r="J7" i="1"/>
  <c r="D3" i="1"/>
  <c r="J3" i="1"/>
  <c r="D4" i="1"/>
  <c r="J4" i="1"/>
  <c r="D5" i="1"/>
  <c r="J5" i="1"/>
  <c r="D6" i="1"/>
  <c r="J6" i="1"/>
  <c r="D8" i="1"/>
  <c r="J8" i="1"/>
  <c r="D9" i="1"/>
  <c r="J9" i="1"/>
  <c r="D10" i="1"/>
  <c r="J10" i="1"/>
  <c r="D11" i="1"/>
  <c r="J11" i="1"/>
  <c r="D12" i="1"/>
  <c r="J12" i="1"/>
  <c r="D13" i="1"/>
  <c r="J13" i="1"/>
  <c r="D14" i="1"/>
  <c r="J14" i="1"/>
  <c r="D15" i="1"/>
  <c r="J15" i="1"/>
  <c r="D16" i="1"/>
  <c r="J16" i="1"/>
  <c r="D17" i="1"/>
  <c r="J17" i="1"/>
  <c r="D18" i="1"/>
  <c r="J18" i="1"/>
  <c r="D19" i="1"/>
  <c r="J19" i="1"/>
  <c r="D20" i="1"/>
  <c r="J20" i="1"/>
  <c r="D21" i="1"/>
  <c r="J21" i="1"/>
  <c r="D22" i="1"/>
  <c r="J22" i="1"/>
  <c r="D23" i="1"/>
  <c r="J23" i="1"/>
  <c r="D24" i="1"/>
  <c r="J24" i="1"/>
  <c r="D25" i="1"/>
  <c r="J25" i="1"/>
  <c r="D26" i="1"/>
  <c r="J26" i="1"/>
  <c r="D27" i="1"/>
  <c r="J27" i="1"/>
  <c r="J29" i="1"/>
  <c r="D5" i="8"/>
  <c r="J5" i="8"/>
  <c r="D7" i="8"/>
  <c r="J7" i="8"/>
  <c r="D10" i="8"/>
  <c r="J10" i="8"/>
  <c r="D14" i="8"/>
  <c r="J14" i="8"/>
  <c r="D18" i="8"/>
  <c r="J18" i="8"/>
  <c r="D22" i="8"/>
  <c r="J22" i="8"/>
  <c r="D4" i="8"/>
  <c r="J4" i="8"/>
  <c r="D6" i="8"/>
  <c r="J6" i="8"/>
  <c r="D8" i="8"/>
  <c r="J8" i="8"/>
  <c r="D9" i="8"/>
  <c r="J9" i="8"/>
  <c r="D11" i="8"/>
  <c r="J11" i="8"/>
  <c r="D12" i="8"/>
  <c r="J12" i="8"/>
  <c r="D13" i="8"/>
  <c r="J13" i="8"/>
  <c r="D15" i="8"/>
  <c r="J15" i="8"/>
  <c r="D16" i="8"/>
  <c r="J16" i="8"/>
  <c r="D17" i="8"/>
  <c r="J17" i="8"/>
  <c r="D19" i="8"/>
  <c r="J19" i="8"/>
  <c r="D20" i="8"/>
  <c r="J20" i="8"/>
  <c r="D21" i="8"/>
  <c r="J21" i="8"/>
  <c r="D23" i="8"/>
  <c r="J23" i="8"/>
  <c r="D24" i="8"/>
  <c r="J24" i="8"/>
  <c r="D25" i="8"/>
  <c r="J25" i="8"/>
  <c r="D3" i="8"/>
  <c r="J3" i="8"/>
  <c r="D26" i="8"/>
  <c r="J26" i="8"/>
  <c r="D27" i="8"/>
  <c r="J27" i="8"/>
  <c r="J29" i="8"/>
  <c r="C25" i="5"/>
  <c r="C27" i="5"/>
  <c r="D7" i="10"/>
  <c r="J7" i="10"/>
  <c r="D6" i="10"/>
  <c r="J6" i="10"/>
  <c r="D9" i="10"/>
  <c r="J9" i="10"/>
  <c r="D10" i="10"/>
  <c r="J10" i="10"/>
  <c r="D11" i="10"/>
  <c r="J11" i="10"/>
  <c r="D12" i="10"/>
  <c r="J12" i="10"/>
  <c r="D13" i="10"/>
  <c r="J13" i="10"/>
  <c r="D14" i="10"/>
  <c r="J14" i="10"/>
  <c r="D15" i="10"/>
  <c r="J15" i="10"/>
  <c r="D24" i="10"/>
  <c r="J24" i="10"/>
  <c r="D25" i="10"/>
  <c r="J25" i="10"/>
  <c r="D27" i="10"/>
  <c r="J27" i="10"/>
  <c r="D8" i="10"/>
  <c r="J8" i="10"/>
  <c r="D16" i="10"/>
  <c r="J16" i="10"/>
  <c r="D17" i="10"/>
  <c r="J17" i="10"/>
  <c r="D18" i="10"/>
  <c r="J18" i="10"/>
  <c r="D19" i="10"/>
  <c r="J19" i="10"/>
  <c r="D20" i="10"/>
  <c r="J20" i="10"/>
  <c r="D21" i="10"/>
  <c r="J21" i="10"/>
  <c r="D22" i="10"/>
  <c r="J22" i="10"/>
  <c r="D23" i="10"/>
  <c r="J23" i="10"/>
  <c r="D26" i="10"/>
  <c r="J26" i="10"/>
  <c r="J28" i="10"/>
  <c r="D7" i="11"/>
  <c r="I7" i="11"/>
  <c r="D6" i="11"/>
  <c r="I6" i="11"/>
  <c r="D8" i="11"/>
  <c r="I8" i="11"/>
  <c r="D9" i="11"/>
  <c r="I9" i="11"/>
  <c r="D10" i="11"/>
  <c r="I10" i="11"/>
  <c r="D11" i="11"/>
  <c r="I11" i="11"/>
  <c r="D12" i="11"/>
  <c r="I12" i="11"/>
  <c r="D13" i="11"/>
  <c r="I13" i="11"/>
  <c r="I14" i="11"/>
  <c r="C34" i="5"/>
  <c r="E34" i="5"/>
  <c r="I28" i="10"/>
  <c r="I29" i="8"/>
  <c r="I29" i="1"/>
  <c r="I29" i="7"/>
  <c r="H14" i="11"/>
  <c r="J34" i="5"/>
  <c r="I29" i="6"/>
  <c r="J25" i="5"/>
  <c r="D14" i="11"/>
  <c r="D28" i="1"/>
  <c r="D28" i="6"/>
  <c r="D28" i="8"/>
  <c r="D28" i="7"/>
  <c r="D29" i="8"/>
  <c r="D29" i="1"/>
  <c r="D29" i="7"/>
  <c r="D28" i="10"/>
  <c r="C33" i="5"/>
  <c r="D29" i="6"/>
  <c r="C23" i="5"/>
  <c r="E33" i="5"/>
  <c r="C32" i="5"/>
  <c r="C35" i="5"/>
  <c r="G27" i="5"/>
</calcChain>
</file>

<file path=xl/sharedStrings.xml><?xml version="1.0" encoding="utf-8"?>
<sst xmlns="http://schemas.openxmlformats.org/spreadsheetml/2006/main" count="496" uniqueCount="406">
  <si>
    <t>Pass</t>
  </si>
  <si>
    <t>Beginn</t>
  </si>
  <si>
    <t>Ende</t>
  </si>
  <si>
    <t>Länge</t>
  </si>
  <si>
    <t>Passhöhe</t>
  </si>
  <si>
    <t>Punkte</t>
  </si>
  <si>
    <t>Ächerli</t>
  </si>
  <si>
    <t>Dallenwil</t>
  </si>
  <si>
    <t>Agites Les</t>
  </si>
  <si>
    <t>Yvorne</t>
  </si>
  <si>
    <t>Befahren</t>
  </si>
  <si>
    <t>Punkte err.</t>
  </si>
  <si>
    <t>Baulmes</t>
  </si>
  <si>
    <t>L' Auberson</t>
  </si>
  <si>
    <t>Albispass</t>
  </si>
  <si>
    <t>Langnau a. A.</t>
  </si>
  <si>
    <t>Albula</t>
  </si>
  <si>
    <t>Bergün</t>
  </si>
  <si>
    <t>La Punt</t>
  </si>
  <si>
    <t>Balmberg</t>
  </si>
  <si>
    <t>Günsberg</t>
  </si>
  <si>
    <t>Benkerjoch</t>
  </si>
  <si>
    <t>Küttigen</t>
  </si>
  <si>
    <t>Oberhof</t>
  </si>
  <si>
    <t>Bernina</t>
  </si>
  <si>
    <t>Pontresina</t>
  </si>
  <si>
    <t>Poschiavo</t>
  </si>
  <si>
    <t>Blapbach</t>
  </si>
  <si>
    <t>Trubschachen</t>
  </si>
  <si>
    <t>Frick</t>
  </si>
  <si>
    <t>Brünig</t>
  </si>
  <si>
    <t>Giswil</t>
  </si>
  <si>
    <t>Brienzwiler</t>
  </si>
  <si>
    <t>Buchenegg</t>
  </si>
  <si>
    <t>Tägerst</t>
  </si>
  <si>
    <t xml:space="preserve">Langnau a. A. </t>
  </si>
  <si>
    <t>Champex</t>
  </si>
  <si>
    <t>Orsières</t>
  </si>
  <si>
    <t>Les Valettes</t>
  </si>
  <si>
    <t>La Neuveville</t>
  </si>
  <si>
    <t>St. Imier</t>
  </si>
  <si>
    <t>Croix, Col de la</t>
  </si>
  <si>
    <t>Courgenay</t>
  </si>
  <si>
    <t>St. Ursanne</t>
  </si>
  <si>
    <t>Villars s/Ollon</t>
  </si>
  <si>
    <t>Les Diablerets</t>
  </si>
  <si>
    <t>Ecorcheresses, Les</t>
  </si>
  <si>
    <t>Berlincourt</t>
  </si>
  <si>
    <t>Etroits, Col des</t>
  </si>
  <si>
    <t>Yverdon</t>
  </si>
  <si>
    <t>Etzel</t>
  </si>
  <si>
    <t>Einsiedeln</t>
  </si>
  <si>
    <t>Pfäffikon</t>
  </si>
  <si>
    <t>Flüela</t>
  </si>
  <si>
    <t>Davos</t>
  </si>
  <si>
    <t>Susch</t>
  </si>
  <si>
    <t>Forclaz, Col de la</t>
  </si>
  <si>
    <t>Martigny-Bourg</t>
  </si>
  <si>
    <t>Le Châtelard</t>
  </si>
  <si>
    <t>Furka</t>
  </si>
  <si>
    <t>Gletsch</t>
  </si>
  <si>
    <t>Hospental</t>
  </si>
  <si>
    <t>Gefahrene Pässe:</t>
  </si>
  <si>
    <t>Erreichte Punktzahl:</t>
  </si>
  <si>
    <t>Welschenrohr</t>
  </si>
  <si>
    <t>Aiguillon Col de l'</t>
  </si>
  <si>
    <t>Chasseral, Col du</t>
  </si>
  <si>
    <t>Motorrad:</t>
  </si>
  <si>
    <t>Gempen</t>
  </si>
  <si>
    <t>Orismühle</t>
  </si>
  <si>
    <t>Givrine, Col de la</t>
  </si>
  <si>
    <t>Morez</t>
  </si>
  <si>
    <t>Nyon</t>
  </si>
  <si>
    <t>Glaubenberg</t>
  </si>
  <si>
    <t>Entlebuch</t>
  </si>
  <si>
    <t>Sarnen</t>
  </si>
  <si>
    <t>Schüpfheim</t>
  </si>
  <si>
    <t>Sembrancher</t>
  </si>
  <si>
    <t>Grenchenberg</t>
  </si>
  <si>
    <t>Grenchen</t>
  </si>
  <si>
    <t>Court</t>
  </si>
  <si>
    <t>Grimsel</t>
  </si>
  <si>
    <t>Innertkirchen</t>
  </si>
  <si>
    <t>Gurnigel</t>
  </si>
  <si>
    <t>Zollhaus</t>
  </si>
  <si>
    <t>Oberdorf</t>
  </si>
  <si>
    <t>Balsthal</t>
  </si>
  <si>
    <t>Hulftegg</t>
  </si>
  <si>
    <t>Steg</t>
  </si>
  <si>
    <t>Ibergeregg</t>
  </si>
  <si>
    <t>Schwyz</t>
  </si>
  <si>
    <t>Unteriberg</t>
  </si>
  <si>
    <t>Jaun</t>
  </si>
  <si>
    <t>Reidenbach</t>
  </si>
  <si>
    <t>Julier</t>
  </si>
  <si>
    <t>Tiefencastel</t>
  </si>
  <si>
    <t>Silvaplana</t>
  </si>
  <si>
    <t>Kerenzerberg</t>
  </si>
  <si>
    <t>Näfels</t>
  </si>
  <si>
    <t>Klausen</t>
  </si>
  <si>
    <t>Altdorf</t>
  </si>
  <si>
    <t>Linthal</t>
  </si>
  <si>
    <t>Lein, Col du</t>
  </si>
  <si>
    <t>Saxon</t>
  </si>
  <si>
    <t>Vollèges</t>
  </si>
  <si>
    <t>Lenzerheide</t>
  </si>
  <si>
    <t>Chur</t>
  </si>
  <si>
    <t>Lüderenalp</t>
  </si>
  <si>
    <t>Bärau</t>
  </si>
  <si>
    <t>Wasen i. E.</t>
  </si>
  <si>
    <t>Lukmanier</t>
  </si>
  <si>
    <t>Disentis</t>
  </si>
  <si>
    <t>Acquarossa</t>
  </si>
  <si>
    <t>Balzers</t>
  </si>
  <si>
    <t>Maienfeld</t>
  </si>
  <si>
    <t>Maloja</t>
  </si>
  <si>
    <t>Chiavenna</t>
  </si>
  <si>
    <t>Marchairuz, Col du</t>
  </si>
  <si>
    <t>Bière</t>
  </si>
  <si>
    <t>Le Pont</t>
  </si>
  <si>
    <t>L' Isle</t>
  </si>
  <si>
    <t>Tramelan</t>
  </si>
  <si>
    <t>Moosalp</t>
  </si>
  <si>
    <t>Turtmann</t>
  </si>
  <si>
    <t>Stalden</t>
  </si>
  <si>
    <t>Morgins, Pas de</t>
  </si>
  <si>
    <t>Abondance</t>
  </si>
  <si>
    <t>Monthey</t>
  </si>
  <si>
    <t>Mosses, Col des</t>
  </si>
  <si>
    <t>Aigle</t>
  </si>
  <si>
    <t>Châteaux-d'Oex</t>
  </si>
  <si>
    <t>Neggia, Alpe di</t>
  </si>
  <si>
    <t>Vira</t>
  </si>
  <si>
    <t>Nufenen</t>
  </si>
  <si>
    <t>Ulrichen</t>
  </si>
  <si>
    <t>Airolo</t>
  </si>
  <si>
    <t>Oberalp</t>
  </si>
  <si>
    <t>Andermatt</t>
  </si>
  <si>
    <t>Oberhallauerberg</t>
  </si>
  <si>
    <t>Oberhallau</t>
  </si>
  <si>
    <t>Schleitheim</t>
  </si>
  <si>
    <t>Ofenpass</t>
  </si>
  <si>
    <t>Zernez</t>
  </si>
  <si>
    <t>Passwang</t>
  </si>
  <si>
    <t>Erschwil</t>
  </si>
  <si>
    <t>Pierre Pertuis</t>
  </si>
  <si>
    <t>Tavannes</t>
  </si>
  <si>
    <t>Sonceboz</t>
  </si>
  <si>
    <t>Pillon, Col du</t>
  </si>
  <si>
    <t>Gstaad</t>
  </si>
  <si>
    <t>Planches, Col des</t>
  </si>
  <si>
    <t>Pragel</t>
  </si>
  <si>
    <t>Richisau</t>
  </si>
  <si>
    <t>Randen</t>
  </si>
  <si>
    <t>Beggingen</t>
  </si>
  <si>
    <t>Hemmental</t>
  </si>
  <si>
    <t>Ratenpass</t>
  </si>
  <si>
    <t>Oberägeri</t>
  </si>
  <si>
    <t>Biberbrugg</t>
  </si>
  <si>
    <t>Krummenau</t>
  </si>
  <si>
    <t>St. Peterzell / Hemberg</t>
  </si>
  <si>
    <t>Ruppen</t>
  </si>
  <si>
    <t>Trogen</t>
  </si>
  <si>
    <t>Altstätten</t>
  </si>
  <si>
    <t>Hinterrhein</t>
  </si>
  <si>
    <t>Soazza</t>
  </si>
  <si>
    <t>Kienberg</t>
  </si>
  <si>
    <t>Aarau</t>
  </si>
  <si>
    <t>Saanen</t>
  </si>
  <si>
    <t>Sattel</t>
  </si>
  <si>
    <t>Arth</t>
  </si>
  <si>
    <t>Sattelegg</t>
  </si>
  <si>
    <t>Wilerzell</t>
  </si>
  <si>
    <t>Vorderthal</t>
  </si>
  <si>
    <t>Schallenberg</t>
  </si>
  <si>
    <t>Oberei</t>
  </si>
  <si>
    <t>Schangnau</t>
  </si>
  <si>
    <t>Scheltenpass</t>
  </si>
  <si>
    <t>Mervelier</t>
  </si>
  <si>
    <t>Ramiswil</t>
  </si>
  <si>
    <t>Schwägalp</t>
  </si>
  <si>
    <t>Neu St. Johann</t>
  </si>
  <si>
    <t>Urnäsch</t>
  </si>
  <si>
    <t>Simplon</t>
  </si>
  <si>
    <t>Brig</t>
  </si>
  <si>
    <t>Iselle</t>
  </si>
  <si>
    <t>Splügen</t>
  </si>
  <si>
    <t>Staffelegg</t>
  </si>
  <si>
    <t>Stoss</t>
  </si>
  <si>
    <t>Gais</t>
  </si>
  <si>
    <t>Susten</t>
  </si>
  <si>
    <t>Wassen</t>
  </si>
  <si>
    <t>Tourmande, La</t>
  </si>
  <si>
    <t>Champagne / Villars-B.</t>
  </si>
  <si>
    <t>Tourne, La</t>
  </si>
  <si>
    <t>Les Petit Ponts</t>
  </si>
  <si>
    <t>Neuchâtel</t>
  </si>
  <si>
    <t>Umbrail</t>
  </si>
  <si>
    <t>Wasserfluh</t>
  </si>
  <si>
    <t>Lichtensteig</t>
  </si>
  <si>
    <t>Brunnadern</t>
  </si>
  <si>
    <t>Weissenstein</t>
  </si>
  <si>
    <t>Gänsbrunnen</t>
  </si>
  <si>
    <t>Wildhaus</t>
  </si>
  <si>
    <t>Unterwasser</t>
  </si>
  <si>
    <t>Gams</t>
  </si>
  <si>
    <t>Wolfgang-Pass</t>
  </si>
  <si>
    <t>Klosters</t>
  </si>
  <si>
    <t>Zugerberg</t>
  </si>
  <si>
    <t>Walchwil</t>
  </si>
  <si>
    <t>Unterägeri</t>
  </si>
  <si>
    <t>Mögliche Punktzahl:</t>
  </si>
  <si>
    <t>Mögliche Pässe:</t>
  </si>
  <si>
    <t>Luzisteig</t>
  </si>
  <si>
    <t>Riegelschwendi</t>
  </si>
  <si>
    <t>Abländschen/Mittelberg</t>
  </si>
  <si>
    <t>Arosio</t>
  </si>
  <si>
    <t>Novaggio</t>
  </si>
  <si>
    <t>Challhöchi</t>
  </si>
  <si>
    <t>Eptingen</t>
  </si>
  <si>
    <t>Hauenstein</t>
  </si>
  <si>
    <t>Chilchzimmersattel</t>
  </si>
  <si>
    <t>Langenbruck</t>
  </si>
  <si>
    <t>St. Gallen</t>
  </si>
  <si>
    <t>Waldkirch</t>
  </si>
  <si>
    <t>St. Anton</t>
  </si>
  <si>
    <t>Oberegg</t>
  </si>
  <si>
    <t>Indemini</t>
  </si>
  <si>
    <t>Name:</t>
  </si>
  <si>
    <t>Ja</t>
  </si>
  <si>
    <t>Rengg</t>
  </si>
  <si>
    <t>Schachen</t>
  </si>
  <si>
    <t>Santelhöchi</t>
  </si>
  <si>
    <t>Egerkingen</t>
  </si>
  <si>
    <t>Sternenberg / Hörnli</t>
  </si>
  <si>
    <t>Bauma</t>
  </si>
  <si>
    <t>Fischingen</t>
  </si>
  <si>
    <t>Adresse:</t>
  </si>
  <si>
    <t>PLZ:</t>
  </si>
  <si>
    <t>Wohnort:</t>
  </si>
  <si>
    <t>Tel.:</t>
  </si>
  <si>
    <t>Geb. Datum:</t>
  </si>
  <si>
    <t xml:space="preserve">   </t>
  </si>
  <si>
    <t>Kontrollschild:</t>
  </si>
  <si>
    <t>Mail:</t>
  </si>
  <si>
    <t>Datum:</t>
  </si>
  <si>
    <t>Nr.</t>
  </si>
  <si>
    <t>Total befahrene Pässe, Nr. 1 - 25</t>
  </si>
  <si>
    <t>Total befahrene Pässe, Nr. 26 - 50</t>
  </si>
  <si>
    <t>Total befahrene Pässe, Nr. 51 - 75</t>
  </si>
  <si>
    <t>Total befahrene Pässe, Nr. 76 -100</t>
  </si>
  <si>
    <t>(Beispiel Abländschen)</t>
  </si>
  <si>
    <t>Medaille</t>
  </si>
  <si>
    <t>aktuell</t>
  </si>
  <si>
    <t>Medaillen:</t>
  </si>
  <si>
    <t>Bronze</t>
  </si>
  <si>
    <t>Silber</t>
  </si>
  <si>
    <t>Gold</t>
  </si>
  <si>
    <t>La Lécherette</t>
  </si>
  <si>
    <t>Mollendruz, Col du</t>
  </si>
  <si>
    <t>Kerns</t>
  </si>
  <si>
    <t>Türlen</t>
  </si>
  <si>
    <t>Gravesano</t>
  </si>
  <si>
    <t>Eggiwil</t>
  </si>
  <si>
    <t>Perrefitte</t>
  </si>
  <si>
    <t>Fleurier</t>
  </si>
  <si>
    <t xml:space="preserve">Dornach </t>
  </si>
  <si>
    <t>Glaubenbielen</t>
  </si>
  <si>
    <t>Riggisberg</t>
  </si>
  <si>
    <t>Mühlrüti</t>
  </si>
  <si>
    <t>Charmey</t>
  </si>
  <si>
    <t>Mühlehorn</t>
  </si>
  <si>
    <t>Mont Crosin, Col du</t>
  </si>
  <si>
    <t>Muotathal</t>
  </si>
  <si>
    <t>Salhöhe</t>
  </si>
  <si>
    <t>Couvet</t>
  </si>
  <si>
    <t>San Bernardino</t>
  </si>
  <si>
    <t>St.Maria</t>
  </si>
  <si>
    <t>Brunnersberg</t>
  </si>
  <si>
    <t>Kistenpass</t>
  </si>
  <si>
    <t>Leimensteig</t>
  </si>
  <si>
    <t>Wiedlisbach</t>
  </si>
  <si>
    <t>Mümliswil</t>
  </si>
  <si>
    <t>Menzingen</t>
  </si>
  <si>
    <t>Appenzell</t>
  </si>
  <si>
    <t>Orvin</t>
  </si>
  <si>
    <t>Nollen</t>
  </si>
  <si>
    <t>Wuppenau</t>
  </si>
  <si>
    <t>Schafmatt</t>
  </si>
  <si>
    <t>Teufen</t>
  </si>
  <si>
    <t>Laupersdorf</t>
  </si>
  <si>
    <t>Cortébert</t>
  </si>
  <si>
    <t>Herbetswil</t>
  </si>
  <si>
    <t>Carona</t>
  </si>
  <si>
    <t>Morcote</t>
  </si>
  <si>
    <t>Paradiso</t>
  </si>
  <si>
    <t>Mont-des-Verrières</t>
  </si>
  <si>
    <t>Les Verrières</t>
  </si>
  <si>
    <t>Buttes</t>
  </si>
  <si>
    <t>Corcelles</t>
  </si>
  <si>
    <t>Vermes</t>
  </si>
  <si>
    <t>Schwengimatt</t>
  </si>
  <si>
    <t>Ottenberg</t>
  </si>
  <si>
    <t>Weinfelden</t>
  </si>
  <si>
    <t>Hugelshofen</t>
  </si>
  <si>
    <t>Wenn Pass befahren, in Kolonne "Befahren" Datum eintragen</t>
  </si>
  <si>
    <t>Zusatzpässe TOPP  (Erweiterung des Wettbewerbs zur Erreichung des Prädikats ToppfahrerIn)</t>
  </si>
  <si>
    <t>Einwegstrecken TOPP  (Erweiterung des Wettbewerbs zur Erreichung des Prädikats ToppfahrerIn)</t>
  </si>
  <si>
    <t>Strecke</t>
  </si>
  <si>
    <t>Chalberweid</t>
  </si>
  <si>
    <t>Les Sagnettes</t>
  </si>
  <si>
    <t>Michaelskreuz</t>
  </si>
  <si>
    <t>Eriswil</t>
  </si>
  <si>
    <t>Hofstatt</t>
  </si>
  <si>
    <t>Bullet</t>
  </si>
  <si>
    <t>Root</t>
  </si>
  <si>
    <t>Küssnacht</t>
  </si>
  <si>
    <t>(Seiten 2 - 5)</t>
  </si>
  <si>
    <t>(Punktetotal Seiten 2 - 5)</t>
  </si>
  <si>
    <t>Letzter Pass:</t>
  </si>
  <si>
    <r>
      <t xml:space="preserve">Erster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Pass:</t>
    </r>
  </si>
  <si>
    <t>Die Pässe dürfen während des Wettbewerbs gefahren werden. Sie zählen aber erst, wenn alle 100 Grundpässe befahren sind</t>
  </si>
  <si>
    <t xml:space="preserve"> Die Strecken dürfen während des Wettbewerbs gefahren werden. Sie zählen aber erst, wenn alle 100 Grundpässe befahren sind</t>
  </si>
  <si>
    <t>Ort</t>
  </si>
  <si>
    <t>Sanetsch</t>
  </si>
  <si>
    <t>La Caquerelle</t>
  </si>
  <si>
    <t>Turbenthal</t>
  </si>
  <si>
    <t>Elgg</t>
  </si>
  <si>
    <t>Sornetan</t>
  </si>
  <si>
    <t>Saules</t>
  </si>
  <si>
    <t>FMS Pässefahren TOPP,  Zusatzpässe und Strecken (siehe Seiten 6 + 7)</t>
  </si>
  <si>
    <t>Boécourt</t>
  </si>
  <si>
    <t>Gef. Zusatzpässe / Strecken:</t>
  </si>
  <si>
    <t>Croix de Coeur</t>
  </si>
  <si>
    <t>Riddes</t>
  </si>
  <si>
    <t>Le Châble</t>
  </si>
  <si>
    <t>Neukirch a.d.Thur</t>
  </si>
  <si>
    <t>Pâturage Derrière</t>
  </si>
  <si>
    <t>Montagne des Saules</t>
  </si>
  <si>
    <t>Holzwegen</t>
  </si>
  <si>
    <t>Wolhusen</t>
  </si>
  <si>
    <t>Holderchäppeli</t>
  </si>
  <si>
    <t>Malters</t>
  </si>
  <si>
    <t>Kriens</t>
  </si>
  <si>
    <t>Mögliche Pässe / Strecken: 30</t>
  </si>
  <si>
    <t>La Brévine</t>
  </si>
  <si>
    <t>Girenbad</t>
  </si>
  <si>
    <t>La Bullatone / Les Illars</t>
  </si>
  <si>
    <t>FMS-Pässewettbewerb 2016</t>
  </si>
  <si>
    <t>Calfeisental</t>
  </si>
  <si>
    <t>Gätterli</t>
  </si>
  <si>
    <t>Gersau - Gätterli - Gersau</t>
  </si>
  <si>
    <t>Sion - Sanetschpass - Sion</t>
  </si>
  <si>
    <t>Zwischbergental</t>
  </si>
  <si>
    <t>Bad Ragaz - St. Martin - Bad Ragaz</t>
  </si>
  <si>
    <t>Le Châtelard - Finhaut - Gueulaz - retour</t>
  </si>
  <si>
    <t>Tot. befahrene Strecken, Nr. 123 - 130</t>
  </si>
  <si>
    <t>Total befahrene Pässe, Nr. 101 - 122</t>
  </si>
  <si>
    <t>Engelberg</t>
  </si>
  <si>
    <t>Mont Vully</t>
  </si>
  <si>
    <t>Sugiez</t>
  </si>
  <si>
    <t>La Sauge</t>
  </si>
  <si>
    <t>Moosegg</t>
  </si>
  <si>
    <t>Arni</t>
  </si>
  <si>
    <t>Lauperswil</t>
  </si>
  <si>
    <t>Pla.Centr. / Mil. Bienne</t>
  </si>
  <si>
    <t>Stattboden</t>
  </si>
  <si>
    <t>Tüfenberg</t>
  </si>
  <si>
    <t>Schönengrund</t>
  </si>
  <si>
    <t>Bettswil</t>
  </si>
  <si>
    <t>Dulliken</t>
  </si>
  <si>
    <t>Walterswil</t>
  </si>
  <si>
    <t>FMS Pässewettbewerb 2016</t>
  </si>
  <si>
    <r>
      <t xml:space="preserve">         </t>
    </r>
    <r>
      <rPr>
        <b/>
        <sz val="36"/>
        <rFont val="Arial"/>
        <family val="2"/>
      </rPr>
      <t xml:space="preserve">  </t>
    </r>
    <r>
      <rPr>
        <b/>
        <sz val="26"/>
        <rFont val="Arial"/>
        <family val="2"/>
      </rPr>
      <t>FMS Pässewettbewerb 2016</t>
    </r>
  </si>
  <si>
    <t>Chapf</t>
  </si>
  <si>
    <t>Signau</t>
  </si>
  <si>
    <t>Gd. St. Bernhard</t>
  </si>
  <si>
    <t>Aosta (I)</t>
  </si>
  <si>
    <t>Porrentruy</t>
  </si>
  <si>
    <t>Glerè (F)</t>
  </si>
  <si>
    <t>Cerneux-Veusil</t>
  </si>
  <si>
    <t>Nunningerberg</t>
  </si>
  <si>
    <t>Oberbeinwil</t>
  </si>
  <si>
    <t>Nunningen</t>
  </si>
  <si>
    <t>Bormio (I)</t>
  </si>
  <si>
    <t>Bättlerchuchi</t>
  </si>
  <si>
    <t>Gondo - Bord - Furggu - retour</t>
  </si>
  <si>
    <t>Villeneuve - Col de Chaude - Villeneuve</t>
  </si>
  <si>
    <t>Mont Soleil</t>
  </si>
  <si>
    <t>St. Gotthard</t>
  </si>
  <si>
    <t>Chaude, Col de</t>
  </si>
  <si>
    <t>Gueulaz, Col de la</t>
  </si>
  <si>
    <t>Griesalp</t>
  </si>
  <si>
    <t>Partnun</t>
  </si>
  <si>
    <t>Dalvazza - Partnun - Dalvazza</t>
  </si>
  <si>
    <t>Reichenbach i.K. - Griesalp - retour</t>
  </si>
  <si>
    <t>Vorsicht: Haarnadelkurven im letzten Strassenstück. Nicht als Eröffnungstour gedacht!</t>
  </si>
  <si>
    <t>Vorsicht: Der oberste Tunell kann glitschig sein, Sanetsch bei Trockenphase im Wallis befahren</t>
  </si>
  <si>
    <t>Stüsslingen</t>
  </si>
  <si>
    <t>Oltingen</t>
  </si>
  <si>
    <t>Niederbipp</t>
  </si>
  <si>
    <t>Tannenberg</t>
  </si>
  <si>
    <t>Le Brassus</t>
  </si>
  <si>
    <t>Info: Kurz vor Le Châtelard - Fahrtrichtung Frankreich - zweigt rechts die Strasse ab Richtung Emosson - Finhaut</t>
  </si>
  <si>
    <t xml:space="preserve"> </t>
  </si>
  <si>
    <t>Montvoie, Col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</si>
</sst>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[$-807]d/\ mmmm\ yyyy;@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3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1" xfId="1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/>
    <xf numFmtId="0" fontId="7" fillId="0" borderId="0" xfId="2" applyFont="1" applyAlignment="1" applyProtection="1"/>
    <xf numFmtId="0" fontId="0" fillId="0" borderId="11" xfId="0" applyBorder="1"/>
    <xf numFmtId="0" fontId="0" fillId="0" borderId="12" xfId="0" applyBorder="1"/>
    <xf numFmtId="0" fontId="8" fillId="0" borderId="12" xfId="0" applyFont="1" applyBorder="1"/>
    <xf numFmtId="3" fontId="0" fillId="0" borderId="13" xfId="1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center"/>
    </xf>
    <xf numFmtId="3" fontId="0" fillId="0" borderId="0" xfId="0" applyNumberFormat="1"/>
    <xf numFmtId="0" fontId="2" fillId="0" borderId="3" xfId="0" applyFont="1" applyFill="1" applyBorder="1"/>
    <xf numFmtId="0" fontId="0" fillId="0" borderId="16" xfId="0" applyFill="1" applyBorder="1" applyAlignment="1">
      <alignment horizontal="center"/>
    </xf>
    <xf numFmtId="0" fontId="2" fillId="0" borderId="0" xfId="2" applyFont="1" applyBorder="1" applyAlignment="1" applyProtection="1"/>
    <xf numFmtId="0" fontId="2" fillId="0" borderId="18" xfId="0" applyFont="1" applyBorder="1"/>
    <xf numFmtId="164" fontId="2" fillId="0" borderId="19" xfId="1" applyNumberFormat="1" applyFont="1" applyBorder="1"/>
    <xf numFmtId="0" fontId="12" fillId="0" borderId="0" xfId="0" applyFont="1"/>
    <xf numFmtId="0" fontId="11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4" fillId="0" borderId="8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2" borderId="3" xfId="0" applyFont="1" applyFill="1" applyBorder="1"/>
    <xf numFmtId="0" fontId="8" fillId="2" borderId="0" xfId="0" applyFont="1" applyFill="1"/>
    <xf numFmtId="0" fontId="9" fillId="0" borderId="0" xfId="0" applyFont="1" applyFill="1" applyAlignment="1">
      <alignment horizontal="center"/>
    </xf>
    <xf numFmtId="14" fontId="2" fillId="0" borderId="0" xfId="0" applyNumberFormat="1" applyFont="1" applyFill="1" applyBorder="1"/>
    <xf numFmtId="0" fontId="0" fillId="0" borderId="0" xfId="0" applyFill="1"/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2" fillId="5" borderId="22" xfId="1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/>
    </xf>
    <xf numFmtId="0" fontId="0" fillId="0" borderId="26" xfId="0" applyBorder="1"/>
    <xf numFmtId="0" fontId="0" fillId="0" borderId="2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3" fontId="1" fillId="0" borderId="28" xfId="1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28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27" xfId="1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0" fontId="0" fillId="4" borderId="31" xfId="0" applyFill="1" applyBorder="1" applyAlignment="1">
      <alignment horizontal="center"/>
    </xf>
    <xf numFmtId="3" fontId="0" fillId="0" borderId="28" xfId="1" applyNumberFormat="1" applyFont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26" xfId="0" applyNumberFormat="1" applyFill="1" applyBorder="1" applyAlignment="1">
      <alignment horizontal="right"/>
    </xf>
    <xf numFmtId="3" fontId="0" fillId="0" borderId="16" xfId="1" applyNumberFormat="1" applyFont="1" applyBorder="1" applyAlignment="1">
      <alignment horizontal="center"/>
    </xf>
    <xf numFmtId="14" fontId="0" fillId="2" borderId="16" xfId="0" applyNumberFormat="1" applyFill="1" applyBorder="1" applyAlignment="1" applyProtection="1">
      <alignment horizontal="right"/>
    </xf>
    <xf numFmtId="164" fontId="2" fillId="0" borderId="19" xfId="1" applyNumberFormat="1" applyFont="1" applyBorder="1" applyAlignment="1"/>
    <xf numFmtId="14" fontId="12" fillId="0" borderId="0" xfId="0" applyNumberFormat="1" applyFont="1" applyFill="1" applyBorder="1" applyAlignment="1" applyProtection="1">
      <alignment horizontal="right"/>
      <protection locked="0"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33" xfId="0" applyFont="1" applyBorder="1"/>
    <xf numFmtId="3" fontId="0" fillId="0" borderId="0" xfId="1" applyNumberFormat="1" applyFont="1" applyBorder="1" applyAlignment="1">
      <alignment horizontal="center"/>
    </xf>
    <xf numFmtId="3" fontId="1" fillId="0" borderId="0" xfId="1" applyNumberForma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0" fillId="0" borderId="17" xfId="1" applyNumberFormat="1" applyFont="1" applyBorder="1" applyAlignment="1">
      <alignment horizontal="center"/>
    </xf>
    <xf numFmtId="0" fontId="15" fillId="6" borderId="35" xfId="0" applyFont="1" applyFill="1" applyBorder="1"/>
    <xf numFmtId="0" fontId="15" fillId="6" borderId="0" xfId="0" applyFont="1" applyFill="1"/>
    <xf numFmtId="0" fontId="16" fillId="6" borderId="0" xfId="0" applyFont="1" applyFill="1"/>
    <xf numFmtId="0" fontId="6" fillId="0" borderId="0" xfId="0" applyFont="1" applyBorder="1"/>
    <xf numFmtId="0" fontId="0" fillId="0" borderId="37" xfId="0" applyBorder="1"/>
    <xf numFmtId="0" fontId="6" fillId="0" borderId="37" xfId="0" applyFont="1" applyBorder="1"/>
    <xf numFmtId="0" fontId="0" fillId="0" borderId="37" xfId="0" applyFill="1" applyBorder="1"/>
    <xf numFmtId="0" fontId="15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14" fontId="12" fillId="0" borderId="0" xfId="0" applyNumberFormat="1" applyFont="1" applyFill="1" applyBorder="1"/>
    <xf numFmtId="0" fontId="12" fillId="6" borderId="12" xfId="0" applyFont="1" applyFill="1" applyBorder="1"/>
    <xf numFmtId="164" fontId="2" fillId="0" borderId="0" xfId="0" applyNumberFormat="1" applyFont="1" applyFill="1" applyBorder="1"/>
    <xf numFmtId="14" fontId="8" fillId="0" borderId="0" xfId="0" applyNumberFormat="1" applyFont="1" applyFill="1" applyBorder="1" applyAlignment="1"/>
    <xf numFmtId="164" fontId="17" fillId="0" borderId="0" xfId="0" applyNumberFormat="1" applyFont="1" applyFill="1"/>
    <xf numFmtId="0" fontId="2" fillId="6" borderId="18" xfId="0" applyFont="1" applyFill="1" applyBorder="1"/>
    <xf numFmtId="0" fontId="2" fillId="2" borderId="24" xfId="0" applyFont="1" applyFill="1" applyBorder="1" applyAlignment="1">
      <alignment horizontal="center"/>
    </xf>
    <xf numFmtId="3" fontId="2" fillId="5" borderId="24" xfId="0" applyNumberFormat="1" applyFont="1" applyFill="1" applyBorder="1" applyAlignment="1">
      <alignment horizontal="center"/>
    </xf>
    <xf numFmtId="0" fontId="2" fillId="0" borderId="19" xfId="0" applyFont="1" applyBorder="1"/>
    <xf numFmtId="0" fontId="0" fillId="0" borderId="0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14" fontId="18" fillId="0" borderId="0" xfId="0" applyNumberFormat="1" applyFont="1" applyFill="1" applyBorder="1" applyAlignment="1" applyProtection="1">
      <alignment horizontal="right"/>
      <protection locked="0"/>
    </xf>
    <xf numFmtId="3" fontId="2" fillId="4" borderId="0" xfId="1" applyNumberFormat="1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center"/>
    </xf>
    <xf numFmtId="14" fontId="0" fillId="0" borderId="23" xfId="0" applyNumberFormat="1" applyFill="1" applyBorder="1" applyAlignment="1" applyProtection="1">
      <alignment horizontal="right"/>
      <protection locked="0"/>
    </xf>
    <xf numFmtId="0" fontId="0" fillId="0" borderId="9" xfId="0" applyNumberFormat="1" applyBorder="1" applyAlignment="1">
      <alignment horizontal="center"/>
    </xf>
    <xf numFmtId="14" fontId="17" fillId="7" borderId="0" xfId="0" applyNumberFormat="1" applyFont="1" applyFill="1" applyBorder="1" applyAlignment="1" applyProtection="1">
      <alignment horizontal="right"/>
      <protection locked="0"/>
    </xf>
    <xf numFmtId="0" fontId="2" fillId="7" borderId="0" xfId="0" applyFont="1" applyFill="1" applyBorder="1" applyAlignment="1">
      <alignment horizontal="center"/>
    </xf>
    <xf numFmtId="14" fontId="18" fillId="7" borderId="0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Border="1" applyAlignment="1">
      <alignment horizontal="center"/>
    </xf>
    <xf numFmtId="0" fontId="18" fillId="7" borderId="40" xfId="0" applyFont="1" applyFill="1" applyBorder="1"/>
    <xf numFmtId="0" fontId="0" fillId="7" borderId="40" xfId="0" applyFill="1" applyBorder="1"/>
    <xf numFmtId="0" fontId="2" fillId="7" borderId="43" xfId="0" applyFont="1" applyFill="1" applyBorder="1"/>
    <xf numFmtId="14" fontId="18" fillId="7" borderId="44" xfId="0" applyNumberFormat="1" applyFont="1" applyFill="1" applyBorder="1" applyAlignment="1" applyProtection="1">
      <alignment horizontal="right"/>
      <protection locked="0"/>
    </xf>
    <xf numFmtId="0" fontId="0" fillId="7" borderId="44" xfId="0" applyFill="1" applyBorder="1" applyAlignment="1">
      <alignment horizontal="center"/>
    </xf>
    <xf numFmtId="0" fontId="0" fillId="7" borderId="46" xfId="0" applyFill="1" applyBorder="1"/>
    <xf numFmtId="0" fontId="0" fillId="7" borderId="47" xfId="0" applyFill="1" applyBorder="1"/>
    <xf numFmtId="0" fontId="0" fillId="0" borderId="0" xfId="0" applyAlignment="1">
      <alignment horizontal="center"/>
    </xf>
    <xf numFmtId="3" fontId="1" fillId="0" borderId="13" xfId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/>
    <xf numFmtId="0" fontId="20" fillId="0" borderId="0" xfId="0" applyFont="1"/>
    <xf numFmtId="0" fontId="2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Alignment="1"/>
    <xf numFmtId="0" fontId="21" fillId="0" borderId="0" xfId="0" applyFont="1" applyAlignment="1"/>
    <xf numFmtId="0" fontId="22" fillId="0" borderId="0" xfId="0" applyFont="1"/>
    <xf numFmtId="0" fontId="10" fillId="0" borderId="0" xfId="0" applyFont="1" applyAlignment="1"/>
    <xf numFmtId="0" fontId="0" fillId="0" borderId="0" xfId="0" applyAlignment="1"/>
    <xf numFmtId="14" fontId="6" fillId="7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0" xfId="0" applyFont="1"/>
    <xf numFmtId="0" fontId="0" fillId="0" borderId="27" xfId="0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2" fillId="7" borderId="0" xfId="0" applyFont="1" applyFill="1" applyBorder="1"/>
    <xf numFmtId="0" fontId="0" fillId="7" borderId="44" xfId="0" applyFill="1" applyBorder="1"/>
    <xf numFmtId="0" fontId="2" fillId="0" borderId="0" xfId="0" applyFont="1" applyFill="1" applyBorder="1" applyAlignment="1">
      <alignment horizontal="center" vertical="center"/>
    </xf>
    <xf numFmtId="0" fontId="0" fillId="10" borderId="41" xfId="0" applyFill="1" applyBorder="1"/>
    <xf numFmtId="0" fontId="0" fillId="10" borderId="42" xfId="0" applyFill="1" applyBorder="1"/>
    <xf numFmtId="0" fontId="0" fillId="10" borderId="45" xfId="0" applyFill="1" applyBorder="1"/>
    <xf numFmtId="164" fontId="2" fillId="6" borderId="19" xfId="0" applyNumberFormat="1" applyFont="1" applyFill="1" applyBorder="1" applyAlignment="1"/>
    <xf numFmtId="0" fontId="8" fillId="0" borderId="0" xfId="0" applyFont="1" applyFill="1" applyAlignment="1">
      <alignment horizontal="center"/>
    </xf>
    <xf numFmtId="0" fontId="0" fillId="0" borderId="52" xfId="0" applyBorder="1"/>
    <xf numFmtId="0" fontId="0" fillId="0" borderId="36" xfId="0" applyBorder="1"/>
    <xf numFmtId="0" fontId="3" fillId="6" borderId="53" xfId="0" applyFont="1" applyFill="1" applyBorder="1"/>
    <xf numFmtId="0" fontId="0" fillId="6" borderId="8" xfId="0" applyFill="1" applyBorder="1"/>
    <xf numFmtId="0" fontId="6" fillId="6" borderId="8" xfId="0" applyFont="1" applyFill="1" applyBorder="1"/>
    <xf numFmtId="0" fontId="6" fillId="6" borderId="36" xfId="0" applyFont="1" applyFill="1" applyBorder="1"/>
    <xf numFmtId="0" fontId="15" fillId="6" borderId="19" xfId="0" applyFont="1" applyFill="1" applyBorder="1"/>
    <xf numFmtId="0" fontId="0" fillId="0" borderId="54" xfId="0" applyNumberFormat="1" applyBorder="1" applyAlignment="1">
      <alignment horizontal="center"/>
    </xf>
    <xf numFmtId="0" fontId="1" fillId="0" borderId="55" xfId="0" applyFont="1" applyBorder="1"/>
    <xf numFmtId="0" fontId="0" fillId="0" borderId="55" xfId="0" applyBorder="1" applyAlignment="1">
      <alignment horizontal="center"/>
    </xf>
    <xf numFmtId="3" fontId="0" fillId="0" borderId="55" xfId="1" applyNumberFormat="1" applyFon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" fillId="6" borderId="35" xfId="0" applyFont="1" applyFill="1" applyBorder="1"/>
    <xf numFmtId="0" fontId="0" fillId="6" borderId="0" xfId="0" applyFill="1" applyBorder="1"/>
    <xf numFmtId="0" fontId="6" fillId="6" borderId="0" xfId="0" applyFont="1" applyFill="1" applyBorder="1"/>
    <xf numFmtId="0" fontId="6" fillId="6" borderId="57" xfId="0" applyFont="1" applyFill="1" applyBorder="1"/>
    <xf numFmtId="0" fontId="15" fillId="6" borderId="24" xfId="0" applyFont="1" applyFill="1" applyBorder="1"/>
    <xf numFmtId="0" fontId="15" fillId="6" borderId="12" xfId="0" applyFont="1" applyFill="1" applyBorder="1"/>
    <xf numFmtId="0" fontId="16" fillId="6" borderId="12" xfId="0" applyFont="1" applyFill="1" applyBorder="1"/>
    <xf numFmtId="0" fontId="0" fillId="0" borderId="5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60" xfId="0" applyNumberFormat="1" applyFill="1" applyBorder="1" applyAlignment="1" applyProtection="1">
      <alignment horizontal="right"/>
      <protection locked="0"/>
    </xf>
    <xf numFmtId="0" fontId="8" fillId="2" borderId="6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31" xfId="0" applyFont="1" applyFill="1" applyBorder="1"/>
    <xf numFmtId="0" fontId="0" fillId="0" borderId="31" xfId="0" applyFont="1" applyFill="1" applyBorder="1"/>
    <xf numFmtId="0" fontId="1" fillId="0" borderId="13" xfId="0" applyFont="1" applyBorder="1"/>
    <xf numFmtId="0" fontId="1" fillId="0" borderId="16" xfId="0" applyFont="1" applyBorder="1"/>
    <xf numFmtId="0" fontId="0" fillId="0" borderId="1" xfId="0" applyFont="1" applyFill="1" applyBorder="1"/>
    <xf numFmtId="14" fontId="0" fillId="2" borderId="16" xfId="0" applyNumberFormat="1" applyFill="1" applyBorder="1" applyAlignment="1" applyProtection="1">
      <alignment horizontal="right"/>
      <protection locked="0"/>
    </xf>
    <xf numFmtId="0" fontId="0" fillId="0" borderId="52" xfId="0" applyNumberFormat="1" applyBorder="1" applyAlignment="1">
      <alignment horizontal="center"/>
    </xf>
    <xf numFmtId="0" fontId="1" fillId="0" borderId="17" xfId="0" applyFont="1" applyBorder="1"/>
    <xf numFmtId="0" fontId="0" fillId="0" borderId="8" xfId="0" applyBorder="1" applyAlignment="1">
      <alignment horizontal="center"/>
    </xf>
    <xf numFmtId="3" fontId="1" fillId="0" borderId="17" xfId="1" applyNumberFormat="1" applyBorder="1" applyAlignment="1">
      <alignment horizontal="center"/>
    </xf>
    <xf numFmtId="3" fontId="2" fillId="5" borderId="61" xfId="1" applyNumberFormat="1" applyFont="1" applyFill="1" applyBorder="1" applyAlignment="1">
      <alignment horizontal="center"/>
    </xf>
    <xf numFmtId="0" fontId="5" fillId="0" borderId="16" xfId="2" applyBorder="1" applyAlignment="1" applyProtection="1"/>
    <xf numFmtId="0" fontId="5" fillId="0" borderId="1" xfId="2" applyBorder="1" applyAlignment="1" applyProtection="1"/>
    <xf numFmtId="0" fontId="5" fillId="0" borderId="58" xfId="2" applyBorder="1" applyAlignment="1" applyProtection="1"/>
    <xf numFmtId="0" fontId="5" fillId="0" borderId="48" xfId="2" applyBorder="1" applyAlignment="1" applyProtection="1"/>
    <xf numFmtId="0" fontId="5" fillId="0" borderId="50" xfId="2" applyBorder="1" applyAlignment="1" applyProtection="1"/>
    <xf numFmtId="0" fontId="5" fillId="0" borderId="0" xfId="2" applyAlignment="1" applyProtection="1"/>
    <xf numFmtId="0" fontId="5" fillId="0" borderId="49" xfId="2" applyFill="1" applyBorder="1" applyAlignment="1" applyProtection="1"/>
    <xf numFmtId="0" fontId="5" fillId="0" borderId="31" xfId="2" applyFill="1" applyBorder="1" applyAlignment="1" applyProtection="1"/>
    <xf numFmtId="0" fontId="1" fillId="0" borderId="0" xfId="0" applyFont="1" applyAlignment="1"/>
    <xf numFmtId="0" fontId="3" fillId="0" borderId="5" xfId="0" applyFont="1" applyBorder="1" applyProtection="1"/>
    <xf numFmtId="0" fontId="0" fillId="0" borderId="6" xfId="0" applyBorder="1" applyProtection="1"/>
    <xf numFmtId="0" fontId="0" fillId="0" borderId="12" xfId="0" applyBorder="1" applyProtection="1"/>
    <xf numFmtId="0" fontId="0" fillId="0" borderId="7" xfId="0" applyBorder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2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0" fillId="0" borderId="8" xfId="0" applyBorder="1" applyProtection="1"/>
    <xf numFmtId="0" fontId="0" fillId="0" borderId="17" xfId="0" applyBorder="1" applyProtection="1"/>
    <xf numFmtId="3" fontId="0" fillId="0" borderId="13" xfId="1" applyNumberFormat="1" applyFont="1" applyBorder="1" applyAlignment="1" applyProtection="1">
      <alignment horizontal="center"/>
    </xf>
    <xf numFmtId="3" fontId="2" fillId="5" borderId="22" xfId="1" applyNumberFormat="1" applyFont="1" applyFill="1" applyBorder="1" applyAlignment="1" applyProtection="1">
      <alignment horizontal="center"/>
    </xf>
    <xf numFmtId="0" fontId="0" fillId="0" borderId="9" xfId="0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1" fillId="0" borderId="1" xfId="0" applyFont="1" applyBorder="1" applyProtection="1"/>
    <xf numFmtId="3" fontId="1" fillId="0" borderId="1" xfId="1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16" xfId="0" applyFont="1" applyBorder="1" applyProtection="1"/>
    <xf numFmtId="0" fontId="0" fillId="0" borderId="16" xfId="0" applyBorder="1" applyAlignment="1" applyProtection="1">
      <alignment horizontal="center"/>
    </xf>
    <xf numFmtId="3" fontId="1" fillId="0" borderId="16" xfId="1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30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2" fillId="6" borderId="18" xfId="0" applyFont="1" applyFill="1" applyBorder="1"/>
    <xf numFmtId="0" fontId="2" fillId="6" borderId="12" xfId="0" applyFont="1" applyFill="1" applyBorder="1"/>
    <xf numFmtId="0" fontId="2" fillId="6" borderId="19" xfId="0" applyFont="1" applyFill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14" fontId="15" fillId="9" borderId="18" xfId="0" applyNumberFormat="1" applyFont="1" applyFill="1" applyBorder="1" applyAlignment="1">
      <alignment horizontal="center" vertical="center"/>
    </xf>
    <xf numFmtId="14" fontId="15" fillId="9" borderId="19" xfId="0" applyNumberFormat="1" applyFont="1" applyFill="1" applyBorder="1" applyAlignment="1">
      <alignment horizontal="center" vertical="center"/>
    </xf>
    <xf numFmtId="0" fontId="6" fillId="7" borderId="48" xfId="0" applyFont="1" applyFill="1" applyBorder="1" applyAlignment="1" applyProtection="1">
      <alignment horizontal="left"/>
      <protection locked="0"/>
    </xf>
    <xf numFmtId="0" fontId="12" fillId="7" borderId="14" xfId="0" applyFont="1" applyFill="1" applyBorder="1" applyAlignment="1" applyProtection="1">
      <alignment horizontal="left"/>
      <protection locked="0"/>
    </xf>
    <xf numFmtId="0" fontId="2" fillId="7" borderId="48" xfId="0" applyFont="1" applyFill="1" applyBorder="1" applyAlignment="1" applyProtection="1">
      <alignment horizontal="left"/>
      <protection locked="0"/>
    </xf>
    <xf numFmtId="0" fontId="2" fillId="7" borderId="14" xfId="0" applyFont="1" applyFill="1" applyBorder="1" applyAlignment="1" applyProtection="1">
      <alignment horizontal="left"/>
      <protection locked="0"/>
    </xf>
    <xf numFmtId="0" fontId="6" fillId="7" borderId="48" xfId="0" applyFont="1" applyFill="1" applyBorder="1" applyAlignment="1" applyProtection="1">
      <protection locked="0"/>
    </xf>
    <xf numFmtId="0" fontId="6" fillId="7" borderId="14" xfId="0" applyFont="1" applyFill="1" applyBorder="1" applyAlignment="1" applyProtection="1">
      <protection locked="0"/>
    </xf>
    <xf numFmtId="0" fontId="6" fillId="7" borderId="14" xfId="0" applyFont="1" applyFill="1" applyBorder="1" applyAlignment="1" applyProtection="1">
      <alignment horizontal="left"/>
      <protection locked="0"/>
    </xf>
    <xf numFmtId="0" fontId="6" fillId="7" borderId="48" xfId="0" applyNumberFormat="1" applyFont="1" applyFill="1" applyBorder="1" applyAlignment="1" applyProtection="1">
      <alignment horizontal="left"/>
      <protection locked="0"/>
    </xf>
    <xf numFmtId="0" fontId="6" fillId="7" borderId="14" xfId="0" applyNumberFormat="1" applyFont="1" applyFill="1" applyBorder="1" applyAlignment="1" applyProtection="1">
      <alignment horizontal="left"/>
      <protection locked="0"/>
    </xf>
    <xf numFmtId="165" fontId="6" fillId="7" borderId="48" xfId="0" applyNumberFormat="1" applyFont="1" applyFill="1" applyBorder="1" applyAlignment="1" applyProtection="1">
      <alignment horizontal="left"/>
      <protection locked="0"/>
    </xf>
    <xf numFmtId="165" fontId="12" fillId="7" borderId="14" xfId="0" applyNumberFormat="1" applyFont="1" applyFill="1" applyBorder="1" applyAlignment="1" applyProtection="1">
      <alignment horizontal="left"/>
      <protection locked="0"/>
    </xf>
    <xf numFmtId="14" fontId="2" fillId="6" borderId="18" xfId="0" applyNumberFormat="1" applyFont="1" applyFill="1" applyBorder="1" applyAlignment="1">
      <alignment horizontal="center"/>
    </xf>
    <xf numFmtId="14" fontId="2" fillId="6" borderId="19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" fillId="7" borderId="14" xfId="0" applyFont="1" applyFill="1" applyBorder="1" applyAlignment="1" applyProtection="1">
      <alignment horizontal="left"/>
      <protection locked="0"/>
    </xf>
    <xf numFmtId="0" fontId="2" fillId="8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5" fillId="7" borderId="48" xfId="2" applyFill="1" applyBorder="1" applyAlignment="1" applyProtection="1">
      <alignment horizontal="left"/>
      <protection locked="0"/>
    </xf>
    <xf numFmtId="0" fontId="5" fillId="7" borderId="14" xfId="2" applyFill="1" applyBorder="1" applyAlignment="1" applyProtection="1">
      <alignment horizontal="left"/>
      <protection locked="0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0" fillId="0" borderId="11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/>
    <xf numFmtId="0" fontId="1" fillId="0" borderId="0" xfId="0" applyFont="1"/>
  </cellXfs>
  <cellStyles count="3">
    <cellStyle name="Komma" xfId="1" builtinId="3"/>
    <cellStyle name="Link" xfId="2" builtinId="8"/>
    <cellStyle name="Standard" xfId="0" builtinId="0"/>
  </cellStyles>
  <dxfs count="58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561975</xdr:colOff>
      <xdr:row>0</xdr:row>
      <xdr:rowOff>428625</xdr:rowOff>
    </xdr:to>
    <xdr:pic>
      <xdr:nvPicPr>
        <xdr:cNvPr id="2052" name="Picture 52" descr="FMS_Text60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30000"/>
        </a:blip>
        <a:srcRect/>
        <a:stretch>
          <a:fillRect/>
        </a:stretch>
      </xdr:blipFill>
      <xdr:spPr bwMode="auto">
        <a:xfrm>
          <a:off x="38100" y="19050"/>
          <a:ext cx="5238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0</xdr:row>
      <xdr:rowOff>152400</xdr:rowOff>
    </xdr:from>
    <xdr:to>
      <xdr:col>9</xdr:col>
      <xdr:colOff>752475</xdr:colOff>
      <xdr:row>0</xdr:row>
      <xdr:rowOff>419100</xdr:rowOff>
    </xdr:to>
    <xdr:sp macro="" textlink="">
      <xdr:nvSpPr>
        <xdr:cNvPr id="2" name="Textfeld 1"/>
        <xdr:cNvSpPr txBox="1"/>
      </xdr:nvSpPr>
      <xdr:spPr>
        <a:xfrm>
          <a:off x="7239000" y="152400"/>
          <a:ext cx="12763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© </a:t>
          </a:r>
          <a:r>
            <a:rPr lang="de-CH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Hermann </a:t>
          </a:r>
          <a:r>
            <a:rPr lang="de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Ryter </a:t>
          </a:r>
          <a:r>
            <a:rPr lang="de-CH"/>
            <a:t> </a:t>
          </a:r>
          <a:endParaRPr lang="de-CH" sz="1100"/>
        </a:p>
      </xdr:txBody>
    </xdr:sp>
    <xdr:clientData/>
  </xdr:twoCellAnchor>
  <xdr:twoCellAnchor>
    <xdr:from>
      <xdr:col>8</xdr:col>
      <xdr:colOff>285750</xdr:colOff>
      <xdr:row>0</xdr:row>
      <xdr:rowOff>142875</xdr:rowOff>
    </xdr:from>
    <xdr:to>
      <xdr:col>9</xdr:col>
      <xdr:colOff>742950</xdr:colOff>
      <xdr:row>0</xdr:row>
      <xdr:rowOff>409575</xdr:rowOff>
    </xdr:to>
    <xdr:sp macro="" textlink="">
      <xdr:nvSpPr>
        <xdr:cNvPr id="7" name="Textfeld 6"/>
        <xdr:cNvSpPr txBox="1"/>
      </xdr:nvSpPr>
      <xdr:spPr>
        <a:xfrm>
          <a:off x="7229475" y="142875"/>
          <a:ext cx="12763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© </a:t>
          </a:r>
          <a:r>
            <a:rPr lang="de-CH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Hermann </a:t>
          </a:r>
          <a:r>
            <a:rPr lang="de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Ryter </a:t>
          </a:r>
          <a:r>
            <a:rPr lang="de-CH"/>
            <a:t> </a:t>
          </a:r>
          <a:endParaRPr lang="de-CH" sz="1100"/>
        </a:p>
      </xdr:txBody>
    </xdr:sp>
    <xdr:clientData/>
  </xdr:twoCellAnchor>
  <xdr:twoCellAnchor editAs="oneCell">
    <xdr:from>
      <xdr:col>4</xdr:col>
      <xdr:colOff>57149</xdr:colOff>
      <xdr:row>2</xdr:row>
      <xdr:rowOff>47625</xdr:rowOff>
    </xdr:from>
    <xdr:to>
      <xdr:col>5</xdr:col>
      <xdr:colOff>937186</xdr:colOff>
      <xdr:row>11</xdr:row>
      <xdr:rowOff>142875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4" y="714375"/>
          <a:ext cx="1661087" cy="1771650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2</xdr:row>
      <xdr:rowOff>59849</xdr:rowOff>
    </xdr:from>
    <xdr:to>
      <xdr:col>9</xdr:col>
      <xdr:colOff>466724</xdr:colOff>
      <xdr:row>11</xdr:row>
      <xdr:rowOff>168154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726599"/>
          <a:ext cx="2524124" cy="1784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150494</xdr:colOff>
      <xdr:row>22</xdr:row>
      <xdr:rowOff>15241</xdr:rowOff>
    </xdr:from>
    <xdr:to>
      <xdr:col>6</xdr:col>
      <xdr:colOff>657225</xdr:colOff>
      <xdr:row>25</xdr:row>
      <xdr:rowOff>142875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188844" y="4463416"/>
          <a:ext cx="4545331" cy="756284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Die FMS vertritt seit mehr als 100 Jahren die Interessen</a:t>
          </a:r>
        </a:p>
        <a:p>
          <a:pPr algn="ctr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der MotorradfahrerInnen. Gemeinsam sind wir stark.</a:t>
          </a:r>
        </a:p>
        <a:p>
          <a:pPr algn="ctr" rtl="0">
            <a:defRPr sz="1000"/>
          </a:pPr>
          <a:endParaRPr lang="de-CH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Auch deine Mitgliedschaft zählt.</a:t>
          </a:r>
        </a:p>
      </xdr:txBody>
    </xdr:sp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1000125</xdr:colOff>
      <xdr:row>25</xdr:row>
      <xdr:rowOff>157636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210050"/>
          <a:ext cx="990600" cy="986311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21</xdr:row>
      <xdr:rowOff>0</xdr:rowOff>
    </xdr:from>
    <xdr:to>
      <xdr:col>8</xdr:col>
      <xdr:colOff>781050</xdr:colOff>
      <xdr:row>25</xdr:row>
      <xdr:rowOff>157636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4210050"/>
          <a:ext cx="990600" cy="98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balmberg.html" TargetMode="External"/><Relationship Id="rId13" Type="http://schemas.openxmlformats.org/officeDocument/2006/relationships/hyperlink" Target="http://www.motofun.ch/paesse_schweiz/buchenegg.html" TargetMode="External"/><Relationship Id="rId18" Type="http://schemas.openxmlformats.org/officeDocument/2006/relationships/hyperlink" Target="http://www.motofun.ch/paesse_schweiz/chapf.html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motofun.ch/paesse_schweiz/agites.html" TargetMode="External"/><Relationship Id="rId21" Type="http://schemas.openxmlformats.org/officeDocument/2006/relationships/hyperlink" Target="http://www.motofun.ch/paesse_schweiz/croix2.html" TargetMode="External"/><Relationship Id="rId7" Type="http://schemas.openxmlformats.org/officeDocument/2006/relationships/hyperlink" Target="http://www.motofun.ch/paesse_schweiz/arosio.html" TargetMode="External"/><Relationship Id="rId12" Type="http://schemas.openxmlformats.org/officeDocument/2006/relationships/hyperlink" Target="http://www.motofun.ch/paesse_schweiz/bruenig.html" TargetMode="External"/><Relationship Id="rId17" Type="http://schemas.openxmlformats.org/officeDocument/2006/relationships/hyperlink" Target="http://www.motofun.ch/paesse_schweiz/champex.html" TargetMode="External"/><Relationship Id="rId25" Type="http://schemas.openxmlformats.org/officeDocument/2006/relationships/hyperlink" Target="http://www.motofun.ch/paesse_schweiz/etzel.html" TargetMode="External"/><Relationship Id="rId2" Type="http://schemas.openxmlformats.org/officeDocument/2006/relationships/hyperlink" Target="http://www.motofun.ch/paesse_schweiz/aecherli.html" TargetMode="External"/><Relationship Id="rId16" Type="http://schemas.openxmlformats.org/officeDocument/2006/relationships/hyperlink" Target="http://www.motofun.ch/paesse_schweiz/challhoechi.html" TargetMode="External"/><Relationship Id="rId20" Type="http://schemas.openxmlformats.org/officeDocument/2006/relationships/hyperlink" Target="http://www.motofun.ch/paesse_schweiz/chilchzimmersattel.html" TargetMode="External"/><Relationship Id="rId1" Type="http://schemas.openxmlformats.org/officeDocument/2006/relationships/hyperlink" Target="http://www.motofun.ch/paesse_schweiz/ablaendschen.html" TargetMode="External"/><Relationship Id="rId6" Type="http://schemas.openxmlformats.org/officeDocument/2006/relationships/hyperlink" Target="http://www.motofun.ch/paesse_schweiz/albula.html" TargetMode="External"/><Relationship Id="rId11" Type="http://schemas.openxmlformats.org/officeDocument/2006/relationships/hyperlink" Target="http://www.motofun.ch/paesse_schweiz/blapbach.html" TargetMode="External"/><Relationship Id="rId24" Type="http://schemas.openxmlformats.org/officeDocument/2006/relationships/hyperlink" Target="http://www.motofun.ch/paesse_schweiz/etroits.html" TargetMode="External"/><Relationship Id="rId5" Type="http://schemas.openxmlformats.org/officeDocument/2006/relationships/hyperlink" Target="http://www.motofun.ch/paesse_schweiz/albis.html" TargetMode="External"/><Relationship Id="rId15" Type="http://schemas.openxmlformats.org/officeDocument/2006/relationships/hyperlink" Target="http://www.motofun.ch/paesse_schweiz/morcote_carona_paradiso.html" TargetMode="External"/><Relationship Id="rId23" Type="http://schemas.openxmlformats.org/officeDocument/2006/relationships/hyperlink" Target="http://www.motofun.ch/paesse_schweiz/ecorcheresses.html" TargetMode="External"/><Relationship Id="rId10" Type="http://schemas.openxmlformats.org/officeDocument/2006/relationships/hyperlink" Target="http://www.motofun.ch/paesse_schweiz/bernina.html" TargetMode="External"/><Relationship Id="rId19" Type="http://schemas.openxmlformats.org/officeDocument/2006/relationships/hyperlink" Target="http://www.motofun.ch/paesse_schweiz/chasseral.html" TargetMode="External"/><Relationship Id="rId4" Type="http://schemas.openxmlformats.org/officeDocument/2006/relationships/hyperlink" Target="http://www.motofun.ch/paesse_schweiz/aiguillon.html" TargetMode="External"/><Relationship Id="rId9" Type="http://schemas.openxmlformats.org/officeDocument/2006/relationships/hyperlink" Target="http://www.motofun.ch/paesse_schweiz/benkerjoch.html" TargetMode="External"/><Relationship Id="rId14" Type="http://schemas.openxmlformats.org/officeDocument/2006/relationships/hyperlink" Target="http://www.motofun.ch/paesse_schweiz/brunnersberg.html" TargetMode="External"/><Relationship Id="rId22" Type="http://schemas.openxmlformats.org/officeDocument/2006/relationships/hyperlink" Target="http://www.motofun.ch/paesse_schweiz/croix1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grenchenberg.html" TargetMode="External"/><Relationship Id="rId13" Type="http://schemas.openxmlformats.org/officeDocument/2006/relationships/hyperlink" Target="http://www.motofun.ch/paesse_schweiz/ibergeregg.html" TargetMode="External"/><Relationship Id="rId18" Type="http://schemas.openxmlformats.org/officeDocument/2006/relationships/hyperlink" Target="http://www.motofun.ch/paesse_schweiz/la_bullatonne.html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://www.motofun.ch/paesse_schweiz/gr_st_bernhard.html" TargetMode="External"/><Relationship Id="rId21" Type="http://schemas.openxmlformats.org/officeDocument/2006/relationships/hyperlink" Target="http://www.motofun.ch/paesse_schweiz/luederenalp.html" TargetMode="External"/><Relationship Id="rId7" Type="http://schemas.openxmlformats.org/officeDocument/2006/relationships/hyperlink" Target="http://www.motofun.ch/paesse_schweiz/glaubenbuehlen.html" TargetMode="External"/><Relationship Id="rId12" Type="http://schemas.openxmlformats.org/officeDocument/2006/relationships/hyperlink" Target="http://www.motofun.ch/paesse_schweiz/hulftegg.html" TargetMode="External"/><Relationship Id="rId17" Type="http://schemas.openxmlformats.org/officeDocument/2006/relationships/hyperlink" Target="http://www.motofun.ch/paesse_schweiz/klausen.html" TargetMode="External"/><Relationship Id="rId25" Type="http://schemas.openxmlformats.org/officeDocument/2006/relationships/hyperlink" Target="http://www.motofun.ch/paesse_schweiz/fluela.html" TargetMode="External"/><Relationship Id="rId2" Type="http://schemas.openxmlformats.org/officeDocument/2006/relationships/hyperlink" Target="http://www.motofun.ch/paesse_schweiz/furka.html" TargetMode="External"/><Relationship Id="rId16" Type="http://schemas.openxmlformats.org/officeDocument/2006/relationships/hyperlink" Target="http://www.motofun.ch/paesse_schweiz/kerenzerberg.html" TargetMode="External"/><Relationship Id="rId20" Type="http://schemas.openxmlformats.org/officeDocument/2006/relationships/hyperlink" Target="http://www.motofun.ch/paesse_schweiz/lenzerheide.html" TargetMode="External"/><Relationship Id="rId1" Type="http://schemas.openxmlformats.org/officeDocument/2006/relationships/hyperlink" Target="http://www.motofun.ch/paesse_schweiz/forclaz.html" TargetMode="External"/><Relationship Id="rId6" Type="http://schemas.openxmlformats.org/officeDocument/2006/relationships/hyperlink" Target="http://www.motofun.ch/paesse_schweiz/glaubenberg.html" TargetMode="External"/><Relationship Id="rId11" Type="http://schemas.openxmlformats.org/officeDocument/2006/relationships/hyperlink" Target="http://www.motofun.ch/paesse_schweiz/holderchaeppeli.html" TargetMode="External"/><Relationship Id="rId24" Type="http://schemas.openxmlformats.org/officeDocument/2006/relationships/hyperlink" Target="http://www.motofun.ch/paesse_schweiz/maloja.html" TargetMode="External"/><Relationship Id="rId5" Type="http://schemas.openxmlformats.org/officeDocument/2006/relationships/hyperlink" Target="http://www.motofun.ch/paesse_schweiz/givrine.html" TargetMode="External"/><Relationship Id="rId15" Type="http://schemas.openxmlformats.org/officeDocument/2006/relationships/hyperlink" Target="http://www.motofun.ch/paesse_schweiz/julier.html" TargetMode="External"/><Relationship Id="rId23" Type="http://schemas.openxmlformats.org/officeDocument/2006/relationships/hyperlink" Target="http://www.motofun.ch/paesse_schweiz/lutzisteig.html" TargetMode="External"/><Relationship Id="rId10" Type="http://schemas.openxmlformats.org/officeDocument/2006/relationships/hyperlink" Target="http://www.motofun.ch/paesse_schweiz/gurnigel.html" TargetMode="External"/><Relationship Id="rId19" Type="http://schemas.openxmlformats.org/officeDocument/2006/relationships/hyperlink" Target="http://www.motofun.ch/paesse_schweiz/lein.html" TargetMode="External"/><Relationship Id="rId4" Type="http://schemas.openxmlformats.org/officeDocument/2006/relationships/hyperlink" Target="http://www.motofun.ch/paesse_schweiz/gempen.html" TargetMode="External"/><Relationship Id="rId9" Type="http://schemas.openxmlformats.org/officeDocument/2006/relationships/hyperlink" Target="http://www.motofun.ch/paesse_schweiz/grimsel.html" TargetMode="External"/><Relationship Id="rId14" Type="http://schemas.openxmlformats.org/officeDocument/2006/relationships/hyperlink" Target="http://www.motofun.ch/paesse_schweiz/jaun.html" TargetMode="External"/><Relationship Id="rId22" Type="http://schemas.openxmlformats.org/officeDocument/2006/relationships/hyperlink" Target="http://www.motofun.ch/paesse_schweiz/lukmanier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morgins.html" TargetMode="External"/><Relationship Id="rId13" Type="http://schemas.openxmlformats.org/officeDocument/2006/relationships/hyperlink" Target="http://www.motofun.ch/paesse_schweiz/oberalp.html" TargetMode="External"/><Relationship Id="rId18" Type="http://schemas.openxmlformats.org/officeDocument/2006/relationships/hyperlink" Target="http://www.motofun.ch/paesse_schweiz/pillon.html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http://www.motofun.ch/paesse_schweiz/mollendruz.html" TargetMode="External"/><Relationship Id="rId21" Type="http://schemas.openxmlformats.org/officeDocument/2006/relationships/hyperlink" Target="http://www.motofun.ch/paesse_schweiz/randen.html" TargetMode="External"/><Relationship Id="rId7" Type="http://schemas.openxmlformats.org/officeDocument/2006/relationships/hyperlink" Target="http://www.motofun.ch/paesse_schweiz/moosalp.html" TargetMode="External"/><Relationship Id="rId12" Type="http://schemas.openxmlformats.org/officeDocument/2006/relationships/hyperlink" Target="http://www.motofun.ch/paesse_schweiz/nunningerberg.html" TargetMode="External"/><Relationship Id="rId17" Type="http://schemas.openxmlformats.org/officeDocument/2006/relationships/hyperlink" Target="http://www.motofun.ch/paesse_schweiz/pierre_pertuis.html" TargetMode="External"/><Relationship Id="rId25" Type="http://schemas.openxmlformats.org/officeDocument/2006/relationships/hyperlink" Target="http://www.motofun.ch/paesse_schweiz/ruppen.html" TargetMode="External"/><Relationship Id="rId2" Type="http://schemas.openxmlformats.org/officeDocument/2006/relationships/hyperlink" Target="http://www.motofun.ch/paesse_schweiz/marchairuz.html" TargetMode="External"/><Relationship Id="rId16" Type="http://schemas.openxmlformats.org/officeDocument/2006/relationships/hyperlink" Target="http://www.motofun.ch/paesse_schweiz/passwang.html" TargetMode="External"/><Relationship Id="rId20" Type="http://schemas.openxmlformats.org/officeDocument/2006/relationships/hyperlink" Target="http://www.motofun.ch/paesse_schweiz/pragel.html" TargetMode="External"/><Relationship Id="rId1" Type="http://schemas.openxmlformats.org/officeDocument/2006/relationships/hyperlink" Target="http://www.motofun.ch/paesse_schweiz/michaelskreuz.html" TargetMode="External"/><Relationship Id="rId6" Type="http://schemas.openxmlformats.org/officeDocument/2006/relationships/hyperlink" Target="http://www.motofun.ch/paesse_schweiz/montvoie.html" TargetMode="External"/><Relationship Id="rId11" Type="http://schemas.openxmlformats.org/officeDocument/2006/relationships/hyperlink" Target="http://www.motofun.ch/paesse_schweiz/nufenen.html" TargetMode="External"/><Relationship Id="rId24" Type="http://schemas.openxmlformats.org/officeDocument/2006/relationships/hyperlink" Target="http://www.motofun.ch/paesse_schweiz/riegelschwendi.html" TargetMode="External"/><Relationship Id="rId5" Type="http://schemas.openxmlformats.org/officeDocument/2006/relationships/hyperlink" Target="http://www.motofun.ch/paesse_schweiz/montsoleil.html" TargetMode="External"/><Relationship Id="rId15" Type="http://schemas.openxmlformats.org/officeDocument/2006/relationships/hyperlink" Target="http://www.motofun.ch/paesse_schweiz/ofen.html" TargetMode="External"/><Relationship Id="rId23" Type="http://schemas.openxmlformats.org/officeDocument/2006/relationships/hyperlink" Target="http://www.motofun.ch/paesse_schweiz/rengg.html" TargetMode="External"/><Relationship Id="rId10" Type="http://schemas.openxmlformats.org/officeDocument/2006/relationships/hyperlink" Target="http://www.motofun.ch/paesse_schweiz/mosses.html" TargetMode="External"/><Relationship Id="rId19" Type="http://schemas.openxmlformats.org/officeDocument/2006/relationships/hyperlink" Target="http://www.motofun.ch/paesse_schweiz/planches.html" TargetMode="External"/><Relationship Id="rId4" Type="http://schemas.openxmlformats.org/officeDocument/2006/relationships/hyperlink" Target="http://www.motofun.ch/paesse_schweiz/mont_crosin.html" TargetMode="External"/><Relationship Id="rId9" Type="http://schemas.openxmlformats.org/officeDocument/2006/relationships/hyperlink" Target="http://www.motofun.ch/paesse_schweiz/alpe_di_neggia.html" TargetMode="External"/><Relationship Id="rId14" Type="http://schemas.openxmlformats.org/officeDocument/2006/relationships/hyperlink" Target="http://www.motofun.ch/paesse_schweiz/oberhallauerberg.html" TargetMode="External"/><Relationship Id="rId22" Type="http://schemas.openxmlformats.org/officeDocument/2006/relationships/hyperlink" Target="http://www.motofun.ch/paesse_schweiz/raten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schwaegalp.html" TargetMode="External"/><Relationship Id="rId13" Type="http://schemas.openxmlformats.org/officeDocument/2006/relationships/hyperlink" Target="http://www.motofun.ch/paesse_schweiz/staffelegg.html" TargetMode="External"/><Relationship Id="rId18" Type="http://schemas.openxmlformats.org/officeDocument/2006/relationships/hyperlink" Target="http://www.motofun.ch/paesse_schweiz/tourmande.html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http://www.motofun.ch/paesse_schweiz/santelhoechi.html" TargetMode="External"/><Relationship Id="rId21" Type="http://schemas.openxmlformats.org/officeDocument/2006/relationships/hyperlink" Target="http://www.motofun.ch/paesse_schweiz/wasserfluh.html" TargetMode="External"/><Relationship Id="rId7" Type="http://schemas.openxmlformats.org/officeDocument/2006/relationships/hyperlink" Target="http://www.motofun.ch/paesse_schweiz/schelten.html" TargetMode="External"/><Relationship Id="rId12" Type="http://schemas.openxmlformats.org/officeDocument/2006/relationships/hyperlink" Target="http://www.motofun.ch/paesse_schweiz/gotthard.html" TargetMode="External"/><Relationship Id="rId17" Type="http://schemas.openxmlformats.org/officeDocument/2006/relationships/hyperlink" Target="http://motofun.ch/paesse_schweiz/tannenberg.html" TargetMode="External"/><Relationship Id="rId25" Type="http://schemas.openxmlformats.org/officeDocument/2006/relationships/hyperlink" Target="http://www.motofun.ch/paesse_schweiz/zugerberg.html" TargetMode="External"/><Relationship Id="rId2" Type="http://schemas.openxmlformats.org/officeDocument/2006/relationships/hyperlink" Target="http://www.motofun.ch/paesse_schweiz/san_bernardino.html" TargetMode="External"/><Relationship Id="rId16" Type="http://schemas.openxmlformats.org/officeDocument/2006/relationships/hyperlink" Target="http://www.motofun.ch/paesse_schweiz/susten.html" TargetMode="External"/><Relationship Id="rId20" Type="http://schemas.openxmlformats.org/officeDocument/2006/relationships/hyperlink" Target="http://www.motofun.ch/paesse_schweiz/umbrail.html" TargetMode="External"/><Relationship Id="rId1" Type="http://schemas.openxmlformats.org/officeDocument/2006/relationships/hyperlink" Target="http://www.motofun.ch/paesse_schweiz/saalhoehe.html" TargetMode="External"/><Relationship Id="rId6" Type="http://schemas.openxmlformats.org/officeDocument/2006/relationships/hyperlink" Target="http://www.motofun.ch/paesse_schweiz/schallenberg.html" TargetMode="External"/><Relationship Id="rId11" Type="http://schemas.openxmlformats.org/officeDocument/2006/relationships/hyperlink" Target="http://www.motofun.ch/paesse_schweiz/st_anton.html" TargetMode="External"/><Relationship Id="rId24" Type="http://schemas.openxmlformats.org/officeDocument/2006/relationships/hyperlink" Target="http://www.motofun.ch/paesse_schweiz/wolfgang.html" TargetMode="External"/><Relationship Id="rId5" Type="http://schemas.openxmlformats.org/officeDocument/2006/relationships/hyperlink" Target="http://www.motofun.ch/paesse_schweiz/sattelegg.html" TargetMode="External"/><Relationship Id="rId15" Type="http://schemas.openxmlformats.org/officeDocument/2006/relationships/hyperlink" Target="http://www.motofun.ch/paesse_schweiz/stoss.html" TargetMode="External"/><Relationship Id="rId23" Type="http://schemas.openxmlformats.org/officeDocument/2006/relationships/hyperlink" Target="http://www.motofun.ch/paesse_schweiz/wildhaus.html" TargetMode="External"/><Relationship Id="rId10" Type="http://schemas.openxmlformats.org/officeDocument/2006/relationships/hyperlink" Target="http://www.motofun.ch/paesse_schweiz/spluegen.html" TargetMode="External"/><Relationship Id="rId19" Type="http://schemas.openxmlformats.org/officeDocument/2006/relationships/hyperlink" Target="http://www.motofun.ch/paesse_schweiz/tourne.html" TargetMode="External"/><Relationship Id="rId4" Type="http://schemas.openxmlformats.org/officeDocument/2006/relationships/hyperlink" Target="http://www.motofun.ch/paesse_schweiz/sattel.html" TargetMode="External"/><Relationship Id="rId9" Type="http://schemas.openxmlformats.org/officeDocument/2006/relationships/hyperlink" Target="http://www.motofun.ch/paesse_schweiz/simplon.html" TargetMode="External"/><Relationship Id="rId14" Type="http://schemas.openxmlformats.org/officeDocument/2006/relationships/hyperlink" Target="http://www.motofun.ch/paesse_schweiz/sternenberg.html" TargetMode="External"/><Relationship Id="rId22" Type="http://schemas.openxmlformats.org/officeDocument/2006/relationships/hyperlink" Target="http://www.motofun.ch/paesse_schweiz/weissenstein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kistenpass.html" TargetMode="External"/><Relationship Id="rId13" Type="http://schemas.openxmlformats.org/officeDocument/2006/relationships/hyperlink" Target="http://www.motofun.ch/paesse_schweiz/mont_des_verrieres.html" TargetMode="External"/><Relationship Id="rId18" Type="http://schemas.openxmlformats.org/officeDocument/2006/relationships/hyperlink" Target="http://www.motofun.ch/paesse_schweiz/le_milieu_de_bienne.html" TargetMode="External"/><Relationship Id="rId3" Type="http://schemas.openxmlformats.org/officeDocument/2006/relationships/hyperlink" Target="http://www.motofun.ch/paesse_schweiz/coeur.html" TargetMode="External"/><Relationship Id="rId21" Type="http://schemas.openxmlformats.org/officeDocument/2006/relationships/hyperlink" Target="http://www.motofun.ch/paesse_schweiz/stattboden.html" TargetMode="External"/><Relationship Id="rId7" Type="http://schemas.openxmlformats.org/officeDocument/2006/relationships/hyperlink" Target="http://www.motofun.ch/paesse_schweiz/la_caquerelle.html" TargetMode="External"/><Relationship Id="rId12" Type="http://schemas.openxmlformats.org/officeDocument/2006/relationships/hyperlink" Target="http://www.motofun.ch/paesse_schweiz/montagne_de_saules.html" TargetMode="External"/><Relationship Id="rId17" Type="http://schemas.openxmlformats.org/officeDocument/2006/relationships/hyperlink" Target="http://www.motofun.ch/paesse_schweiz/paturage_derriere.html" TargetMode="External"/><Relationship Id="rId2" Type="http://schemas.openxmlformats.org/officeDocument/2006/relationships/hyperlink" Target="http://www.motofun.ch/paesse_schweiz/chalberweid.html" TargetMode="External"/><Relationship Id="rId16" Type="http://schemas.openxmlformats.org/officeDocument/2006/relationships/hyperlink" Target="http://www.motofun.ch/paesse_schweiz/ottenberg.html" TargetMode="External"/><Relationship Id="rId20" Type="http://schemas.openxmlformats.org/officeDocument/2006/relationships/hyperlink" Target="http://www.motofun.ch/paesse_schweiz/schwengimatt.html" TargetMode="External"/><Relationship Id="rId1" Type="http://schemas.openxmlformats.org/officeDocument/2006/relationships/hyperlink" Target="http://www.motofun.ch/paesse_schweiz/baettlerchuchi.html" TargetMode="External"/><Relationship Id="rId6" Type="http://schemas.openxmlformats.org/officeDocument/2006/relationships/hyperlink" Target="http://www.motofun.ch/paesse_schweiz/holzwegen.html" TargetMode="External"/><Relationship Id="rId11" Type="http://schemas.openxmlformats.org/officeDocument/2006/relationships/hyperlink" Target="http://www.motofun.ch/paesse_schweiz/mont_vully.html" TargetMode="External"/><Relationship Id="rId5" Type="http://schemas.openxmlformats.org/officeDocument/2006/relationships/hyperlink" Target="http://www.motofun.ch/paesse_schweiz/girenbad_hoechholz.html" TargetMode="External"/><Relationship Id="rId15" Type="http://schemas.openxmlformats.org/officeDocument/2006/relationships/hyperlink" Target="http://www.motofun.ch/paesse_schweiz/nollen.html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http://www.motofun.ch/paesse_schweiz/les_sagnettes.html" TargetMode="External"/><Relationship Id="rId19" Type="http://schemas.openxmlformats.org/officeDocument/2006/relationships/hyperlink" Target="http://www.motofun.ch/paesse_schweiz/schafmatt.html" TargetMode="External"/><Relationship Id="rId4" Type="http://schemas.openxmlformats.org/officeDocument/2006/relationships/hyperlink" Target="http://www.motofun.ch/paesse_schweiz/engelberg.html" TargetMode="External"/><Relationship Id="rId9" Type="http://schemas.openxmlformats.org/officeDocument/2006/relationships/hyperlink" Target="http://www.motofun.ch/paesse_schweiz/leimensteig.html" TargetMode="External"/><Relationship Id="rId14" Type="http://schemas.openxmlformats.org/officeDocument/2006/relationships/hyperlink" Target="http://www.motofun.ch/paesse_schweiz/moosegg.html" TargetMode="External"/><Relationship Id="rId22" Type="http://schemas.openxmlformats.org/officeDocument/2006/relationships/hyperlink" Target="http://www.motofun.ch/paesse_schweiz/tuefenberg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chaude_col_de.html" TargetMode="External"/><Relationship Id="rId3" Type="http://schemas.openxmlformats.org/officeDocument/2006/relationships/hyperlink" Target="http://www.motofun.ch/paesse_schweiz/sanetsch.html" TargetMode="External"/><Relationship Id="rId7" Type="http://schemas.openxmlformats.org/officeDocument/2006/relationships/hyperlink" Target="http://www.motofun.ch/paesse_schweiz/gaetterli.html" TargetMode="External"/><Relationship Id="rId2" Type="http://schemas.openxmlformats.org/officeDocument/2006/relationships/hyperlink" Target="http://www.motofun.ch/touren_schweiz/zwischbergen.html" TargetMode="External"/><Relationship Id="rId1" Type="http://schemas.openxmlformats.org/officeDocument/2006/relationships/hyperlink" Target="http://www.motofun.ch/touren_schweiz/calfeisental.html" TargetMode="External"/><Relationship Id="rId6" Type="http://schemas.openxmlformats.org/officeDocument/2006/relationships/hyperlink" Target="http://www.motofun.ch/paesse_schweiz/col_de_la_gueulaz.html" TargetMode="External"/><Relationship Id="rId5" Type="http://schemas.openxmlformats.org/officeDocument/2006/relationships/hyperlink" Target="http://www.motofun.ch/paesse_schweiz/griesalp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motofun.ch/paesse_schweiz/partnun.html" TargetMode="Externa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L23" sqref="L23"/>
    </sheetView>
  </sheetViews>
  <sheetFormatPr baseColWidth="10" defaultColWidth="11.42578125" defaultRowHeight="12.75" x14ac:dyDescent="0.2"/>
  <cols>
    <col min="1" max="1" width="16.7109375" customWidth="1"/>
    <col min="2" max="3" width="14.7109375" customWidth="1"/>
    <col min="4" max="4" width="8.28515625" customWidth="1"/>
    <col min="5" max="5" width="11.7109375" customWidth="1"/>
    <col min="6" max="6" width="14.42578125" customWidth="1"/>
    <col min="7" max="7" width="12.7109375" customWidth="1"/>
    <col min="8" max="8" width="10.85546875" customWidth="1"/>
    <col min="9" max="9" width="12.28515625" customWidth="1"/>
  </cols>
  <sheetData>
    <row r="1" spans="1:14" ht="45" x14ac:dyDescent="0.6">
      <c r="A1" s="137" t="s">
        <v>373</v>
      </c>
      <c r="I1" s="136"/>
      <c r="J1" s="136"/>
      <c r="M1" s="135"/>
    </row>
    <row r="2" spans="1:14" ht="7.5" customHeight="1" thickBot="1" x14ac:dyDescent="0.25">
      <c r="E2" s="28"/>
      <c r="F2" s="28"/>
      <c r="G2" s="28"/>
      <c r="H2" s="28"/>
      <c r="I2" s="28"/>
      <c r="J2" s="28"/>
    </row>
    <row r="3" spans="1:14" ht="16.5" thickTop="1" x14ac:dyDescent="0.25">
      <c r="A3" s="1" t="s">
        <v>228</v>
      </c>
      <c r="B3" s="255"/>
      <c r="C3" s="256"/>
      <c r="E3" s="250"/>
      <c r="F3" s="244"/>
      <c r="G3" s="244"/>
      <c r="H3" s="244"/>
      <c r="I3" s="244"/>
      <c r="J3" s="245"/>
    </row>
    <row r="4" spans="1:14" ht="15.75" x14ac:dyDescent="0.25">
      <c r="A4" s="1" t="s">
        <v>237</v>
      </c>
      <c r="B4" s="255"/>
      <c r="C4" s="256"/>
      <c r="E4" s="251"/>
      <c r="F4" s="246"/>
      <c r="G4" s="246"/>
      <c r="H4" s="246"/>
      <c r="I4" s="246"/>
      <c r="J4" s="247"/>
    </row>
    <row r="5" spans="1:14" ht="15.75" x14ac:dyDescent="0.25">
      <c r="A5" s="1" t="s">
        <v>238</v>
      </c>
      <c r="B5" s="255"/>
      <c r="C5" s="256"/>
      <c r="E5" s="251"/>
      <c r="F5" s="246"/>
      <c r="G5" s="246"/>
      <c r="H5" s="246"/>
      <c r="I5" s="246"/>
      <c r="J5" s="247"/>
    </row>
    <row r="6" spans="1:14" ht="15.75" x14ac:dyDescent="0.25">
      <c r="A6" s="1" t="s">
        <v>239</v>
      </c>
      <c r="B6" s="257"/>
      <c r="C6" s="258"/>
      <c r="E6" s="251"/>
      <c r="F6" s="246"/>
      <c r="G6" s="246"/>
      <c r="H6" s="246"/>
      <c r="I6" s="246"/>
      <c r="J6" s="247"/>
    </row>
    <row r="7" spans="1:14" ht="11.25" customHeight="1" x14ac:dyDescent="0.2">
      <c r="A7" s="17"/>
      <c r="B7" s="36"/>
      <c r="C7" s="37"/>
      <c r="E7" s="251"/>
      <c r="F7" s="246"/>
      <c r="G7" s="246"/>
      <c r="H7" s="246"/>
      <c r="I7" s="246"/>
      <c r="J7" s="247"/>
    </row>
    <row r="8" spans="1:14" ht="15.75" x14ac:dyDescent="0.25">
      <c r="A8" s="1" t="s">
        <v>240</v>
      </c>
      <c r="B8" s="262"/>
      <c r="C8" s="263"/>
      <c r="E8" s="251"/>
      <c r="F8" s="246"/>
      <c r="G8" s="246"/>
      <c r="H8" s="246"/>
      <c r="I8" s="246"/>
      <c r="J8" s="247"/>
    </row>
    <row r="9" spans="1:14" ht="12" customHeight="1" x14ac:dyDescent="0.2">
      <c r="A9" s="17"/>
      <c r="B9" s="17"/>
      <c r="C9" s="38"/>
      <c r="E9" s="251"/>
      <c r="F9" s="246"/>
      <c r="G9" s="246"/>
      <c r="H9" s="246"/>
      <c r="I9" s="246"/>
      <c r="J9" s="247"/>
      <c r="N9" s="136"/>
    </row>
    <row r="10" spans="1:14" ht="15.75" x14ac:dyDescent="0.25">
      <c r="A10" s="1" t="s">
        <v>241</v>
      </c>
      <c r="B10" s="264"/>
      <c r="C10" s="265"/>
      <c r="E10" s="251"/>
      <c r="F10" s="246"/>
      <c r="G10" s="246"/>
      <c r="H10" s="246"/>
      <c r="I10" s="246"/>
      <c r="J10" s="247"/>
    </row>
    <row r="11" spans="1:14" ht="13.5" customHeight="1" x14ac:dyDescent="0.2">
      <c r="A11" s="18"/>
      <c r="B11" s="17"/>
      <c r="C11" s="38"/>
      <c r="E11" s="251"/>
      <c r="F11" s="246"/>
      <c r="G11" s="246"/>
      <c r="H11" s="246"/>
      <c r="I11" s="246"/>
      <c r="J11" s="247"/>
    </row>
    <row r="12" spans="1:14" ht="16.5" thickBot="1" x14ac:dyDescent="0.3">
      <c r="A12" s="33" t="s">
        <v>244</v>
      </c>
      <c r="B12" s="272"/>
      <c r="C12" s="273"/>
      <c r="E12" s="252"/>
      <c r="F12" s="248"/>
      <c r="G12" s="248"/>
      <c r="H12" s="248"/>
      <c r="I12" s="248"/>
      <c r="J12" s="249"/>
    </row>
    <row r="13" spans="1:14" ht="12" customHeight="1" thickTop="1" x14ac:dyDescent="0.2">
      <c r="A13" s="18"/>
      <c r="B13" s="17"/>
      <c r="C13" s="38"/>
    </row>
    <row r="14" spans="1:14" ht="15.75" x14ac:dyDescent="0.25">
      <c r="A14" s="1" t="s">
        <v>67</v>
      </c>
      <c r="B14" s="255"/>
      <c r="C14" s="261"/>
      <c r="F14" s="1" t="s">
        <v>254</v>
      </c>
      <c r="G14" s="1" t="s">
        <v>5</v>
      </c>
      <c r="H14" s="1"/>
      <c r="I14" s="49">
        <v>8000</v>
      </c>
      <c r="J14" s="50" t="s">
        <v>255</v>
      </c>
    </row>
    <row r="15" spans="1:14" ht="17.25" customHeight="1" x14ac:dyDescent="0.25">
      <c r="A15" s="17" t="s">
        <v>242</v>
      </c>
      <c r="B15" s="39"/>
      <c r="C15" s="40"/>
      <c r="F15" s="1"/>
      <c r="G15" s="1"/>
      <c r="H15" s="1"/>
      <c r="I15" s="49">
        <v>14500</v>
      </c>
      <c r="J15" s="50" t="s">
        <v>256</v>
      </c>
    </row>
    <row r="16" spans="1:14" ht="15.75" x14ac:dyDescent="0.25">
      <c r="A16" s="1" t="s">
        <v>243</v>
      </c>
      <c r="B16" s="259"/>
      <c r="C16" s="260"/>
      <c r="F16" s="1"/>
      <c r="G16" s="1"/>
      <c r="H16" s="1"/>
      <c r="I16" s="49">
        <v>24500</v>
      </c>
      <c r="J16" s="50" t="s">
        <v>257</v>
      </c>
    </row>
    <row r="17" spans="1:10" ht="12" customHeight="1" thickBot="1" x14ac:dyDescent="0.25">
      <c r="A17" s="13"/>
      <c r="B17" s="41"/>
      <c r="C17" s="41"/>
      <c r="D17" s="13"/>
      <c r="E17" s="13"/>
      <c r="F17" s="13"/>
      <c r="G17" s="13"/>
      <c r="H17" s="13"/>
      <c r="I17" s="13"/>
      <c r="J17" s="13"/>
    </row>
    <row r="18" spans="1:10" ht="12" customHeight="1" x14ac:dyDescent="0.2"/>
    <row r="19" spans="1:10" ht="18" x14ac:dyDescent="0.25">
      <c r="A19" s="1" t="s">
        <v>320</v>
      </c>
      <c r="B19" s="255"/>
      <c r="C19" s="261"/>
      <c r="E19" s="1" t="s">
        <v>245</v>
      </c>
      <c r="F19" s="140"/>
      <c r="G19" s="83"/>
      <c r="H19" s="133"/>
      <c r="I19" s="133"/>
      <c r="J19" s="133"/>
    </row>
    <row r="20" spans="1:10" ht="15.75" x14ac:dyDescent="0.25">
      <c r="A20" s="1" t="s">
        <v>319</v>
      </c>
      <c r="B20" s="255"/>
      <c r="C20" s="269"/>
      <c r="E20" s="1" t="s">
        <v>245</v>
      </c>
      <c r="F20" s="140" t="s">
        <v>404</v>
      </c>
      <c r="G20" s="84"/>
      <c r="H20" s="42"/>
      <c r="I20" s="84"/>
    </row>
    <row r="21" spans="1:10" ht="12" customHeight="1" thickBo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" customHeight="1" thickBot="1" x14ac:dyDescent="0.25"/>
    <row r="23" spans="1:10" ht="16.5" thickBot="1" x14ac:dyDescent="0.3">
      <c r="A23" s="1" t="s">
        <v>62</v>
      </c>
      <c r="C23" s="56">
        <f>SUM('Pässe 1 - 25'!D29+'Pässe 26 - 50'!D29+'Pässe 51 - 75'!D29+'Pässe 76 - 100'!D29)</f>
        <v>1</v>
      </c>
      <c r="E23" s="145" t="s">
        <v>317</v>
      </c>
      <c r="H23" s="34" t="s">
        <v>212</v>
      </c>
      <c r="I23" s="20"/>
      <c r="J23" s="35">
        <v>100</v>
      </c>
    </row>
    <row r="24" spans="1:10" ht="11.25" customHeight="1" thickBot="1" x14ac:dyDescent="0.25"/>
    <row r="25" spans="1:10" ht="16.5" thickBot="1" x14ac:dyDescent="0.3">
      <c r="A25" s="1" t="s">
        <v>63</v>
      </c>
      <c r="C25" s="107">
        <f>SUM('Pässe 1 - 25'!J29+'Pässe 26 - 50'!J29+'Pässe 51 - 75'!J29+'Pässe 76 - 100'!J29)</f>
        <v>359</v>
      </c>
      <c r="E25" s="145" t="s">
        <v>318</v>
      </c>
      <c r="H25" s="34" t="s">
        <v>211</v>
      </c>
      <c r="I25" s="21"/>
      <c r="J25" s="82">
        <f>SUM('Pässe 1 - 25'!I29+'Pässe 26 - 50'!I29+'Pässe 51 - 75'!I29+'Pässe 76 - 100'!I29)</f>
        <v>32581</v>
      </c>
    </row>
    <row r="26" spans="1:10" ht="11.25" customHeight="1" thickBot="1" x14ac:dyDescent="0.25">
      <c r="C26" s="30"/>
      <c r="I26" s="30"/>
    </row>
    <row r="27" spans="1:10" ht="16.5" thickBot="1" x14ac:dyDescent="0.3">
      <c r="A27" s="42" t="s">
        <v>252</v>
      </c>
      <c r="B27" s="47" t="s">
        <v>253</v>
      </c>
      <c r="C27" s="253" t="str">
        <f>IF(C25=32581,"100 GOLD-Pässe",IF(C25&gt;=24500,"GOLD",IF(C25&gt;=22000,"Unterwegs zu Gold",IF(C25&gt;=14500,"SILBER",IF(C25&gt;12000,"Unterwegs zu Silber",IF(C25&gt;=8000,"BRONZE",IF(C25&lt;8000,"Unterwegs zu Bronze")))))))</f>
        <v>Unterwegs zu Bronze</v>
      </c>
      <c r="D27" s="254"/>
      <c r="F27" s="132"/>
      <c r="G27" s="132" t="str">
        <f>IF(C35=130,"130 Pässe erreicht: du bist TOPP - FahrerIn", IF(C35&lt;130,""))</f>
        <v/>
      </c>
      <c r="H27" s="132"/>
      <c r="I27" s="28"/>
    </row>
    <row r="28" spans="1:10" ht="12" customHeight="1" thickBot="1" x14ac:dyDescent="0.25">
      <c r="A28" s="94"/>
      <c r="B28" s="94"/>
      <c r="C28" s="94"/>
      <c r="D28" s="94"/>
      <c r="E28" s="95"/>
      <c r="F28" s="94"/>
      <c r="G28" s="96"/>
      <c r="H28" s="94"/>
      <c r="I28" s="94"/>
      <c r="J28" s="94"/>
    </row>
    <row r="29" spans="1:10" ht="12" customHeight="1" thickTop="1" x14ac:dyDescent="0.2">
      <c r="A29" s="28"/>
      <c r="B29" s="28"/>
      <c r="C29" s="28"/>
      <c r="D29" s="28"/>
      <c r="E29" s="93"/>
      <c r="F29" s="28"/>
      <c r="G29" s="43"/>
      <c r="H29" s="28"/>
      <c r="I29" s="28"/>
      <c r="J29" s="28"/>
    </row>
    <row r="30" spans="1:10" ht="1.5" customHeight="1" x14ac:dyDescent="0.2">
      <c r="A30" s="28"/>
      <c r="B30" s="28"/>
      <c r="C30" s="28"/>
      <c r="D30" s="28"/>
      <c r="E30" s="93"/>
      <c r="F30" s="28"/>
      <c r="G30" s="43"/>
      <c r="H30" s="28"/>
      <c r="I30" s="28"/>
      <c r="J30" s="28"/>
    </row>
    <row r="31" spans="1:10" ht="19.5" customHeight="1" x14ac:dyDescent="0.25">
      <c r="A31" s="98" t="s">
        <v>330</v>
      </c>
      <c r="B31" s="99"/>
      <c r="C31" s="99"/>
      <c r="D31" s="99"/>
      <c r="E31" s="1"/>
      <c r="F31" s="1"/>
    </row>
    <row r="32" spans="1:10" ht="6" customHeight="1" thickBot="1" x14ac:dyDescent="0.3">
      <c r="A32" s="98"/>
      <c r="B32" s="99"/>
      <c r="C32" s="104">
        <f>(C25)</f>
        <v>359</v>
      </c>
      <c r="D32" s="99"/>
      <c r="E32" s="1"/>
      <c r="F32" s="1"/>
    </row>
    <row r="33" spans="1:12" ht="16.5" customHeight="1" thickBot="1" x14ac:dyDescent="0.3">
      <c r="A33" s="97" t="s">
        <v>332</v>
      </c>
      <c r="B33" s="97"/>
      <c r="C33" s="106">
        <f>SUM('Zusatzpässe 101 - 122'!D28+'Einwegstrecken 123 - 130'!D14)</f>
        <v>0</v>
      </c>
      <c r="D33" s="97"/>
      <c r="E33" s="270" t="str">
        <f>IF(C23&lt;100,"nicht berechtigt",IF(C23=100,"Viel Spass"))</f>
        <v>nicht berechtigt</v>
      </c>
      <c r="F33" s="271"/>
      <c r="G33" s="97"/>
      <c r="H33" s="241" t="s">
        <v>344</v>
      </c>
      <c r="I33" s="242"/>
      <c r="J33" s="243"/>
    </row>
    <row r="34" spans="1:12" ht="16.5" customHeight="1" thickBot="1" x14ac:dyDescent="0.3">
      <c r="A34" s="97" t="s">
        <v>63</v>
      </c>
      <c r="B34" s="97"/>
      <c r="C34" s="107">
        <f>SUM('Zusatzpässe 101 - 122'!J28+'Einwegstrecken 123 - 130'!I14)</f>
        <v>0</v>
      </c>
      <c r="D34" s="42"/>
      <c r="E34" s="266" t="str">
        <f>IF(C34=5226,"Gratulation",IF(C34&gt;0,"noch nicht erreicht",IF(C34=0,"")))</f>
        <v/>
      </c>
      <c r="F34" s="267"/>
      <c r="G34" s="103"/>
      <c r="H34" s="105" t="s">
        <v>211</v>
      </c>
      <c r="I34" s="101"/>
      <c r="J34" s="158">
        <f>SUM('Zusatzpässe 101 - 122'!I28+'Einwegstrecken 123 - 130'!H14)</f>
        <v>5226</v>
      </c>
    </row>
    <row r="35" spans="1:12" ht="9.75" customHeight="1" x14ac:dyDescent="0.25">
      <c r="A35" s="42"/>
      <c r="B35" s="100"/>
      <c r="C35" s="268">
        <f>(C23+C33)</f>
        <v>1</v>
      </c>
      <c r="D35" s="268"/>
      <c r="E35" s="17"/>
      <c r="G35" s="43"/>
      <c r="H35" s="42"/>
      <c r="I35" s="42"/>
      <c r="J35" s="102"/>
    </row>
    <row r="36" spans="1:12" x14ac:dyDescent="0.2">
      <c r="H36" s="48"/>
      <c r="I36" s="48"/>
      <c r="J36" s="48"/>
    </row>
    <row r="37" spans="1:12" ht="16.5" customHeight="1" x14ac:dyDescent="0.25">
      <c r="C37" s="131"/>
      <c r="D37" s="131"/>
      <c r="K37" s="28"/>
    </row>
    <row r="38" spans="1:12" x14ac:dyDescent="0.2">
      <c r="C38" s="138"/>
      <c r="D38" s="139"/>
      <c r="L38" s="28"/>
    </row>
    <row r="39" spans="1:12" x14ac:dyDescent="0.2">
      <c r="C39" s="159"/>
      <c r="D39" s="38"/>
    </row>
    <row r="40" spans="1:12" x14ac:dyDescent="0.2">
      <c r="C40" s="134"/>
    </row>
    <row r="41" spans="1:12" x14ac:dyDescent="0.2">
      <c r="C41" s="134"/>
    </row>
  </sheetData>
  <sheetProtection algorithmName="SHA-512" hashValue="VpeSFeBleCcwLwuVrSnl0dSlXzSnkkgBs12AQ+MJF8M3THWBL4eLepJyHu1q3hy1mFWn4QeFYlpxi5PeU741zg==" saltValue="idSlMdEVH3K0dARHraDsrQ==" spinCount="100000" sheet="1" objects="1" scenarios="1"/>
  <mergeCells count="18">
    <mergeCell ref="E34:F34"/>
    <mergeCell ref="C35:D35"/>
    <mergeCell ref="B20:C20"/>
    <mergeCell ref="B3:C3"/>
    <mergeCell ref="E33:F33"/>
    <mergeCell ref="B14:C14"/>
    <mergeCell ref="B12:C12"/>
    <mergeCell ref="H33:J33"/>
    <mergeCell ref="G3:J12"/>
    <mergeCell ref="E3:F12"/>
    <mergeCell ref="C27:D27"/>
    <mergeCell ref="B4:C4"/>
    <mergeCell ref="B5:C5"/>
    <mergeCell ref="B6:C6"/>
    <mergeCell ref="B16:C16"/>
    <mergeCell ref="B19:C19"/>
    <mergeCell ref="B8:C8"/>
    <mergeCell ref="B10:C10"/>
  </mergeCells>
  <phoneticPr fontId="4" type="noConversion"/>
  <conditionalFormatting sqref="C27:D27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1">
      <colorScale>
        <cfvo type="num" val="&quot;&lt;6000&quot;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date" allowBlank="1" showInputMessage="1" showErrorMessage="1" sqref="I20">
      <formula1>40909</formula1>
      <formula2>41274</formula2>
    </dataValidation>
    <dataValidation type="date" allowBlank="1" showInputMessage="1" showErrorMessage="1" sqref="G19:G20">
      <formula1>41275</formula1>
      <formula2>41639</formula2>
    </dataValidation>
  </dataValidations>
  <pageMargins left="0.78740157480314965" right="0.78740157480314965" top="0.51181102362204722" bottom="0.51181102362204722" header="0.51181102362204722" footer="0.51181102362204722"/>
  <pageSetup paperSize="9" orientation="landscape" r:id="rId1"/>
  <headerFooter>
    <oddFooter>&amp;L&amp;"Arial,Fett"&amp;11FMS Pässewettbewerb 2016&amp;C&amp;"Arial,Fett"&amp;11 1&amp;RFMS_Paessewettbewerb_2016.xlsx</oddFooter>
  </headerFooter>
  <cellWatches>
    <cellWatch r="F4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>
      <selection activeCell="C39" sqref="C39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bestFit="1" customWidth="1"/>
    <col min="4" max="4" width="3.85546875" bestFit="1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6" ht="24.95" customHeight="1" thickBot="1" x14ac:dyDescent="0.3">
      <c r="A1" s="10" t="s">
        <v>372</v>
      </c>
      <c r="B1" s="11"/>
      <c r="C1" s="11"/>
      <c r="D1" s="11"/>
      <c r="E1" s="11"/>
      <c r="F1" s="11"/>
      <c r="G1" s="11"/>
      <c r="H1" s="11"/>
      <c r="I1" s="11"/>
      <c r="J1" s="12"/>
    </row>
    <row r="2" spans="1:16" ht="18" customHeight="1" thickBot="1" x14ac:dyDescent="0.3">
      <c r="A2" s="6" t="s">
        <v>246</v>
      </c>
      <c r="B2" s="7" t="s">
        <v>0</v>
      </c>
      <c r="C2" s="44" t="s">
        <v>10</v>
      </c>
      <c r="D2" s="31" t="s">
        <v>229</v>
      </c>
      <c r="E2" s="7" t="s">
        <v>1</v>
      </c>
      <c r="F2" s="7" t="s">
        <v>2</v>
      </c>
      <c r="G2" s="8" t="s">
        <v>3</v>
      </c>
      <c r="H2" s="8" t="s">
        <v>4</v>
      </c>
      <c r="I2" s="8" t="s">
        <v>5</v>
      </c>
      <c r="J2" s="51" t="s">
        <v>11</v>
      </c>
    </row>
    <row r="3" spans="1:16" ht="15.75" customHeight="1" x14ac:dyDescent="0.2">
      <c r="A3" s="16">
        <v>1</v>
      </c>
      <c r="B3" s="196" t="s">
        <v>215</v>
      </c>
      <c r="C3" s="81">
        <v>42505</v>
      </c>
      <c r="D3" s="32">
        <f t="shared" ref="D3:D28" si="0">IF(C3,1,0)</f>
        <v>1</v>
      </c>
      <c r="E3" s="26" t="s">
        <v>92</v>
      </c>
      <c r="F3" s="26" t="s">
        <v>168</v>
      </c>
      <c r="G3" s="66">
        <v>22</v>
      </c>
      <c r="H3" s="67">
        <v>1632</v>
      </c>
      <c r="I3" s="66">
        <v>359</v>
      </c>
      <c r="J3" s="68">
        <f t="shared" ref="J3:J27" si="1">IF(D3=1,I3,0)</f>
        <v>359</v>
      </c>
    </row>
    <row r="4" spans="1:16" ht="15.75" customHeight="1" x14ac:dyDescent="0.2">
      <c r="A4" s="9">
        <v>2</v>
      </c>
      <c r="B4" s="197" t="s">
        <v>6</v>
      </c>
      <c r="C4" s="81"/>
      <c r="D4" s="65">
        <f t="shared" si="0"/>
        <v>0</v>
      </c>
      <c r="E4" s="24" t="s">
        <v>260</v>
      </c>
      <c r="F4" s="142" t="s">
        <v>7</v>
      </c>
      <c r="G4" s="3">
        <v>20</v>
      </c>
      <c r="H4" s="15">
        <v>1458</v>
      </c>
      <c r="I4" s="3">
        <v>292</v>
      </c>
      <c r="J4" s="52">
        <f t="shared" si="1"/>
        <v>0</v>
      </c>
      <c r="P4" s="48"/>
    </row>
    <row r="5" spans="1:16" ht="15.95" customHeight="1" x14ac:dyDescent="0.2">
      <c r="A5" s="9">
        <v>3</v>
      </c>
      <c r="B5" s="197" t="s">
        <v>8</v>
      </c>
      <c r="C5" s="81"/>
      <c r="D5" s="65">
        <f t="shared" si="0"/>
        <v>0</v>
      </c>
      <c r="E5" s="23" t="s">
        <v>9</v>
      </c>
      <c r="F5" s="2" t="s">
        <v>258</v>
      </c>
      <c r="G5" s="3">
        <v>31</v>
      </c>
      <c r="H5" s="15">
        <v>1558</v>
      </c>
      <c r="I5" s="3">
        <v>483</v>
      </c>
      <c r="J5" s="52">
        <f t="shared" si="1"/>
        <v>0</v>
      </c>
    </row>
    <row r="6" spans="1:16" ht="15.95" customHeight="1" x14ac:dyDescent="0.2">
      <c r="A6" s="9">
        <v>4</v>
      </c>
      <c r="B6" s="197" t="s">
        <v>65</v>
      </c>
      <c r="C6" s="81"/>
      <c r="D6" s="65">
        <f t="shared" si="0"/>
        <v>0</v>
      </c>
      <c r="E6" s="2" t="s">
        <v>12</v>
      </c>
      <c r="F6" s="2" t="s">
        <v>13</v>
      </c>
      <c r="G6" s="3">
        <v>13</v>
      </c>
      <c r="H6" s="15">
        <v>1320</v>
      </c>
      <c r="I6" s="3">
        <v>172</v>
      </c>
      <c r="J6" s="52">
        <f t="shared" si="1"/>
        <v>0</v>
      </c>
      <c r="N6" s="48"/>
    </row>
    <row r="7" spans="1:16" ht="15.95" customHeight="1" x14ac:dyDescent="0.2">
      <c r="A7" s="9">
        <v>5</v>
      </c>
      <c r="B7" s="197" t="s">
        <v>14</v>
      </c>
      <c r="C7" s="81"/>
      <c r="D7" s="65">
        <f t="shared" si="0"/>
        <v>0</v>
      </c>
      <c r="E7" s="2" t="s">
        <v>15</v>
      </c>
      <c r="F7" s="2" t="s">
        <v>261</v>
      </c>
      <c r="G7" s="3">
        <v>7</v>
      </c>
      <c r="H7" s="15">
        <v>793</v>
      </c>
      <c r="I7" s="3">
        <v>55</v>
      </c>
      <c r="J7" s="52">
        <f t="shared" si="1"/>
        <v>0</v>
      </c>
      <c r="P7" s="48"/>
    </row>
    <row r="8" spans="1:16" ht="15.95" customHeight="1" x14ac:dyDescent="0.2">
      <c r="A8" s="9">
        <v>6</v>
      </c>
      <c r="B8" s="197" t="s">
        <v>16</v>
      </c>
      <c r="C8" s="81"/>
      <c r="D8" s="65">
        <f t="shared" si="0"/>
        <v>0</v>
      </c>
      <c r="E8" s="2" t="s">
        <v>17</v>
      </c>
      <c r="F8" s="2" t="s">
        <v>18</v>
      </c>
      <c r="G8" s="3">
        <v>23</v>
      </c>
      <c r="H8" s="15">
        <v>2312</v>
      </c>
      <c r="I8" s="3">
        <v>531</v>
      </c>
      <c r="J8" s="52">
        <f t="shared" si="1"/>
        <v>0</v>
      </c>
    </row>
    <row r="9" spans="1:16" ht="15.95" customHeight="1" x14ac:dyDescent="0.2">
      <c r="A9" s="9">
        <v>7</v>
      </c>
      <c r="B9" s="197" t="s">
        <v>216</v>
      </c>
      <c r="C9" s="81"/>
      <c r="D9" s="65">
        <f t="shared" si="0"/>
        <v>0</v>
      </c>
      <c r="E9" s="2" t="s">
        <v>262</v>
      </c>
      <c r="F9" s="2" t="s">
        <v>217</v>
      </c>
      <c r="G9" s="3">
        <v>14</v>
      </c>
      <c r="H9" s="15">
        <v>830</v>
      </c>
      <c r="I9" s="3">
        <v>116</v>
      </c>
      <c r="J9" s="52">
        <f t="shared" si="1"/>
        <v>0</v>
      </c>
    </row>
    <row r="10" spans="1:16" ht="15.95" customHeight="1" x14ac:dyDescent="0.2">
      <c r="A10" s="9">
        <v>8</v>
      </c>
      <c r="B10" s="197" t="s">
        <v>19</v>
      </c>
      <c r="C10" s="81"/>
      <c r="D10" s="65">
        <f t="shared" si="0"/>
        <v>0</v>
      </c>
      <c r="E10" s="2" t="s">
        <v>20</v>
      </c>
      <c r="F10" s="2" t="s">
        <v>64</v>
      </c>
      <c r="G10" s="3">
        <v>8</v>
      </c>
      <c r="H10" s="15">
        <v>1084</v>
      </c>
      <c r="I10" s="3">
        <v>87</v>
      </c>
      <c r="J10" s="52">
        <f t="shared" si="1"/>
        <v>0</v>
      </c>
    </row>
    <row r="11" spans="1:16" ht="15.95" customHeight="1" x14ac:dyDescent="0.2">
      <c r="A11" s="9">
        <v>9</v>
      </c>
      <c r="B11" s="197" t="s">
        <v>21</v>
      </c>
      <c r="C11" s="81"/>
      <c r="D11" s="65">
        <f t="shared" si="0"/>
        <v>0</v>
      </c>
      <c r="E11" s="2" t="s">
        <v>22</v>
      </c>
      <c r="F11" s="2" t="s">
        <v>23</v>
      </c>
      <c r="G11" s="3">
        <v>6</v>
      </c>
      <c r="H11" s="15">
        <v>674</v>
      </c>
      <c r="I11" s="3">
        <v>40</v>
      </c>
      <c r="J11" s="52">
        <f t="shared" si="1"/>
        <v>0</v>
      </c>
    </row>
    <row r="12" spans="1:16" ht="15.95" customHeight="1" x14ac:dyDescent="0.2">
      <c r="A12" s="9">
        <v>10</v>
      </c>
      <c r="B12" s="197" t="s">
        <v>24</v>
      </c>
      <c r="C12" s="81"/>
      <c r="D12" s="65">
        <f t="shared" si="0"/>
        <v>0</v>
      </c>
      <c r="E12" s="2" t="s">
        <v>25</v>
      </c>
      <c r="F12" s="2" t="s">
        <v>26</v>
      </c>
      <c r="G12" s="3">
        <v>33</v>
      </c>
      <c r="H12" s="15">
        <v>2328</v>
      </c>
      <c r="I12" s="3">
        <v>768</v>
      </c>
      <c r="J12" s="52">
        <f t="shared" si="1"/>
        <v>0</v>
      </c>
    </row>
    <row r="13" spans="1:16" ht="15.95" customHeight="1" x14ac:dyDescent="0.2">
      <c r="A13" s="9">
        <v>11</v>
      </c>
      <c r="B13" s="197" t="s">
        <v>27</v>
      </c>
      <c r="C13" s="81"/>
      <c r="D13" s="65">
        <f t="shared" si="0"/>
        <v>0</v>
      </c>
      <c r="E13" s="2" t="s">
        <v>28</v>
      </c>
      <c r="F13" s="2" t="s">
        <v>263</v>
      </c>
      <c r="G13" s="3">
        <v>14</v>
      </c>
      <c r="H13" s="15">
        <v>1144</v>
      </c>
      <c r="I13" s="3">
        <v>160</v>
      </c>
      <c r="J13" s="52">
        <f t="shared" si="1"/>
        <v>0</v>
      </c>
      <c r="M13" s="28"/>
    </row>
    <row r="14" spans="1:16" ht="15.95" customHeight="1" x14ac:dyDescent="0.2">
      <c r="A14" s="9">
        <v>12</v>
      </c>
      <c r="B14" s="197" t="s">
        <v>30</v>
      </c>
      <c r="C14" s="81"/>
      <c r="D14" s="65">
        <f t="shared" si="0"/>
        <v>0</v>
      </c>
      <c r="E14" s="2" t="s">
        <v>31</v>
      </c>
      <c r="F14" s="2" t="s">
        <v>32</v>
      </c>
      <c r="G14" s="3">
        <v>19</v>
      </c>
      <c r="H14" s="15">
        <v>1008</v>
      </c>
      <c r="I14" s="3">
        <v>191</v>
      </c>
      <c r="J14" s="52">
        <f t="shared" si="1"/>
        <v>0</v>
      </c>
    </row>
    <row r="15" spans="1:16" ht="15.95" customHeight="1" x14ac:dyDescent="0.2">
      <c r="A15" s="9">
        <v>13</v>
      </c>
      <c r="B15" s="197" t="s">
        <v>33</v>
      </c>
      <c r="C15" s="81"/>
      <c r="D15" s="65">
        <f t="shared" si="0"/>
        <v>0</v>
      </c>
      <c r="E15" s="2" t="s">
        <v>34</v>
      </c>
      <c r="F15" s="2" t="s">
        <v>35</v>
      </c>
      <c r="G15" s="3">
        <v>7</v>
      </c>
      <c r="H15" s="15">
        <v>786</v>
      </c>
      <c r="I15" s="3">
        <v>55</v>
      </c>
      <c r="J15" s="52">
        <f t="shared" si="1"/>
        <v>0</v>
      </c>
    </row>
    <row r="16" spans="1:16" ht="15.95" customHeight="1" x14ac:dyDescent="0.2">
      <c r="A16" s="9">
        <v>14</v>
      </c>
      <c r="B16" s="197" t="s">
        <v>278</v>
      </c>
      <c r="C16" s="81"/>
      <c r="D16" s="77">
        <f t="shared" si="0"/>
        <v>0</v>
      </c>
      <c r="E16" s="2" t="s">
        <v>282</v>
      </c>
      <c r="F16" s="2" t="s">
        <v>290</v>
      </c>
      <c r="G16" s="3">
        <v>18</v>
      </c>
      <c r="H16" s="4">
        <v>1114</v>
      </c>
      <c r="I16" s="3">
        <v>200</v>
      </c>
      <c r="J16" s="52">
        <f t="shared" si="1"/>
        <v>0</v>
      </c>
    </row>
    <row r="17" spans="1:10" ht="15.95" customHeight="1" x14ac:dyDescent="0.2">
      <c r="A17" s="9">
        <v>15</v>
      </c>
      <c r="B17" s="197" t="s">
        <v>293</v>
      </c>
      <c r="C17" s="81"/>
      <c r="D17" s="65">
        <f t="shared" si="0"/>
        <v>0</v>
      </c>
      <c r="E17" s="2" t="s">
        <v>294</v>
      </c>
      <c r="F17" s="2" t="s">
        <v>295</v>
      </c>
      <c r="G17" s="3">
        <v>16</v>
      </c>
      <c r="H17" s="5">
        <v>597</v>
      </c>
      <c r="I17" s="3">
        <v>96</v>
      </c>
      <c r="J17" s="52">
        <f t="shared" si="1"/>
        <v>0</v>
      </c>
    </row>
    <row r="18" spans="1:10" ht="15.95" customHeight="1" x14ac:dyDescent="0.2">
      <c r="A18" s="9">
        <v>16</v>
      </c>
      <c r="B18" s="197" t="s">
        <v>218</v>
      </c>
      <c r="C18" s="81"/>
      <c r="D18" s="65">
        <f t="shared" si="0"/>
        <v>0</v>
      </c>
      <c r="E18" s="2" t="s">
        <v>219</v>
      </c>
      <c r="F18" s="2" t="s">
        <v>220</v>
      </c>
      <c r="G18" s="3">
        <v>7</v>
      </c>
      <c r="H18" s="15">
        <v>847</v>
      </c>
      <c r="I18" s="3">
        <v>59</v>
      </c>
      <c r="J18" s="52">
        <f t="shared" si="1"/>
        <v>0</v>
      </c>
    </row>
    <row r="19" spans="1:10" ht="15.95" customHeight="1" x14ac:dyDescent="0.2">
      <c r="A19" s="9">
        <v>17</v>
      </c>
      <c r="B19" s="197" t="s">
        <v>36</v>
      </c>
      <c r="C19" s="81"/>
      <c r="D19" s="65">
        <f t="shared" si="0"/>
        <v>0</v>
      </c>
      <c r="E19" s="2" t="s">
        <v>37</v>
      </c>
      <c r="F19" s="2" t="s">
        <v>38</v>
      </c>
      <c r="G19" s="3">
        <v>21</v>
      </c>
      <c r="H19" s="15">
        <v>1500</v>
      </c>
      <c r="I19" s="3">
        <v>315</v>
      </c>
      <c r="J19" s="52">
        <f t="shared" si="1"/>
        <v>0</v>
      </c>
    </row>
    <row r="20" spans="1:10" ht="15.95" customHeight="1" x14ac:dyDescent="0.2">
      <c r="A20" s="9">
        <v>18</v>
      </c>
      <c r="B20" s="197" t="s">
        <v>374</v>
      </c>
      <c r="C20" s="81"/>
      <c r="D20" s="65">
        <f t="shared" si="0"/>
        <v>0</v>
      </c>
      <c r="E20" s="142" t="s">
        <v>375</v>
      </c>
      <c r="F20" s="142" t="s">
        <v>263</v>
      </c>
      <c r="G20" s="3">
        <v>11</v>
      </c>
      <c r="H20" s="15">
        <v>1049</v>
      </c>
      <c r="I20" s="3">
        <v>115</v>
      </c>
      <c r="J20" s="52">
        <f t="shared" si="1"/>
        <v>0</v>
      </c>
    </row>
    <row r="21" spans="1:10" ht="15.95" customHeight="1" x14ac:dyDescent="0.2">
      <c r="A21" s="9">
        <v>19</v>
      </c>
      <c r="B21" s="197" t="s">
        <v>66</v>
      </c>
      <c r="C21" s="81"/>
      <c r="D21" s="65">
        <f t="shared" si="0"/>
        <v>0</v>
      </c>
      <c r="E21" s="2" t="s">
        <v>39</v>
      </c>
      <c r="F21" s="2" t="s">
        <v>40</v>
      </c>
      <c r="G21" s="3">
        <v>26</v>
      </c>
      <c r="H21" s="15">
        <v>1502</v>
      </c>
      <c r="I21" s="3">
        <v>390</v>
      </c>
      <c r="J21" s="52">
        <f t="shared" si="1"/>
        <v>0</v>
      </c>
    </row>
    <row r="22" spans="1:10" ht="15.95" customHeight="1" x14ac:dyDescent="0.2">
      <c r="A22" s="9">
        <v>20</v>
      </c>
      <c r="B22" s="197" t="s">
        <v>221</v>
      </c>
      <c r="C22" s="81"/>
      <c r="D22" s="65">
        <f t="shared" si="0"/>
        <v>0</v>
      </c>
      <c r="E22" s="2" t="s">
        <v>222</v>
      </c>
      <c r="F22" s="142" t="s">
        <v>219</v>
      </c>
      <c r="G22" s="3">
        <v>10</v>
      </c>
      <c r="H22" s="15">
        <v>991</v>
      </c>
      <c r="I22" s="3">
        <v>99</v>
      </c>
      <c r="J22" s="52">
        <f t="shared" si="1"/>
        <v>0</v>
      </c>
    </row>
    <row r="23" spans="1:10" ht="15.95" customHeight="1" x14ac:dyDescent="0.2">
      <c r="A23" s="9">
        <v>21</v>
      </c>
      <c r="B23" s="197" t="s">
        <v>41</v>
      </c>
      <c r="C23" s="81"/>
      <c r="D23" s="65">
        <f t="shared" si="0"/>
        <v>0</v>
      </c>
      <c r="E23" s="2" t="s">
        <v>42</v>
      </c>
      <c r="F23" s="2" t="s">
        <v>43</v>
      </c>
      <c r="G23" s="3">
        <v>9</v>
      </c>
      <c r="H23" s="15">
        <v>789</v>
      </c>
      <c r="I23" s="3">
        <v>71</v>
      </c>
      <c r="J23" s="52">
        <f t="shared" si="1"/>
        <v>0</v>
      </c>
    </row>
    <row r="24" spans="1:10" ht="15.95" customHeight="1" x14ac:dyDescent="0.2">
      <c r="A24" s="9">
        <v>22</v>
      </c>
      <c r="B24" s="197" t="s">
        <v>41</v>
      </c>
      <c r="C24" s="81"/>
      <c r="D24" s="65">
        <f t="shared" si="0"/>
        <v>0</v>
      </c>
      <c r="E24" s="23" t="s">
        <v>44</v>
      </c>
      <c r="F24" s="2" t="s">
        <v>45</v>
      </c>
      <c r="G24" s="3">
        <v>17</v>
      </c>
      <c r="H24" s="15">
        <v>1778</v>
      </c>
      <c r="I24" s="3">
        <v>302</v>
      </c>
      <c r="J24" s="52">
        <f t="shared" si="1"/>
        <v>0</v>
      </c>
    </row>
    <row r="25" spans="1:10" ht="15.95" customHeight="1" x14ac:dyDescent="0.2">
      <c r="A25" s="9">
        <v>23</v>
      </c>
      <c r="B25" s="196" t="s">
        <v>46</v>
      </c>
      <c r="C25" s="81"/>
      <c r="D25" s="32">
        <f t="shared" si="0"/>
        <v>0</v>
      </c>
      <c r="E25" s="26" t="s">
        <v>264</v>
      </c>
      <c r="F25" s="26" t="s">
        <v>47</v>
      </c>
      <c r="G25" s="66">
        <v>17</v>
      </c>
      <c r="H25" s="74">
        <v>913</v>
      </c>
      <c r="I25" s="66">
        <v>155</v>
      </c>
      <c r="J25" s="68">
        <f t="shared" si="1"/>
        <v>0</v>
      </c>
    </row>
    <row r="26" spans="1:10" ht="15.95" customHeight="1" x14ac:dyDescent="0.2">
      <c r="A26" s="9">
        <v>24</v>
      </c>
      <c r="B26" s="196" t="s">
        <v>48</v>
      </c>
      <c r="C26" s="81"/>
      <c r="D26" s="32">
        <f t="shared" si="0"/>
        <v>0</v>
      </c>
      <c r="E26" s="188" t="s">
        <v>265</v>
      </c>
      <c r="F26" s="188" t="s">
        <v>49</v>
      </c>
      <c r="G26" s="66">
        <v>31</v>
      </c>
      <c r="H26" s="74">
        <v>1153</v>
      </c>
      <c r="I26" s="66">
        <v>357</v>
      </c>
      <c r="J26" s="68">
        <f t="shared" si="1"/>
        <v>0</v>
      </c>
    </row>
    <row r="27" spans="1:10" ht="15.95" customHeight="1" x14ac:dyDescent="0.2">
      <c r="A27" s="9">
        <v>25</v>
      </c>
      <c r="B27" s="197" t="s">
        <v>50</v>
      </c>
      <c r="C27" s="81"/>
      <c r="D27" s="65">
        <f t="shared" si="0"/>
        <v>0</v>
      </c>
      <c r="E27" s="142" t="s">
        <v>51</v>
      </c>
      <c r="F27" s="142" t="s">
        <v>52</v>
      </c>
      <c r="G27" s="3">
        <v>10</v>
      </c>
      <c r="H27" s="15">
        <v>950</v>
      </c>
      <c r="I27" s="3">
        <v>95</v>
      </c>
      <c r="J27" s="52">
        <f t="shared" si="1"/>
        <v>0</v>
      </c>
    </row>
    <row r="28" spans="1:10" ht="0.75" hidden="1" customHeight="1" x14ac:dyDescent="0.2">
      <c r="A28" s="57"/>
      <c r="B28" s="58"/>
      <c r="C28" s="64"/>
      <c r="D28" s="59">
        <f t="shared" si="0"/>
        <v>0</v>
      </c>
      <c r="E28" s="58"/>
      <c r="F28" s="58"/>
      <c r="G28" s="60"/>
      <c r="H28" s="61"/>
      <c r="I28" s="62"/>
      <c r="J28" s="63"/>
    </row>
    <row r="29" spans="1:10" ht="15.95" customHeight="1" thickBot="1" x14ac:dyDescent="0.3">
      <c r="A29" s="14"/>
      <c r="B29" s="274" t="s">
        <v>247</v>
      </c>
      <c r="C29" s="275"/>
      <c r="D29" s="54">
        <f>SUM(D3:D28)</f>
        <v>1</v>
      </c>
      <c r="E29" s="19"/>
      <c r="F29" s="19"/>
      <c r="G29" s="19"/>
      <c r="H29" s="25"/>
      <c r="I29" s="22">
        <f>SUM(I3:I27)</f>
        <v>5563</v>
      </c>
      <c r="J29" s="53">
        <f>SUM(J3:J27)</f>
        <v>359</v>
      </c>
    </row>
    <row r="30" spans="1:10" ht="15.75" customHeight="1" x14ac:dyDescent="0.3">
      <c r="D30" s="29"/>
    </row>
    <row r="31" spans="1:10" ht="15.75" customHeight="1" x14ac:dyDescent="0.3">
      <c r="A31" s="46"/>
      <c r="B31" s="45" t="s">
        <v>305</v>
      </c>
      <c r="C31" s="45"/>
      <c r="D31" s="45"/>
      <c r="E31" s="45"/>
      <c r="F31" t="s">
        <v>251</v>
      </c>
    </row>
    <row r="37" spans="6:6" ht="15" customHeight="1" x14ac:dyDescent="0.2"/>
    <row r="38" spans="6:6" ht="15" customHeight="1" x14ac:dyDescent="0.2"/>
    <row r="39" spans="6:6" ht="15" customHeight="1" x14ac:dyDescent="0.2"/>
    <row r="40" spans="6:6" ht="15" customHeight="1" x14ac:dyDescent="0.2"/>
    <row r="42" spans="6:6" x14ac:dyDescent="0.2">
      <c r="F42" s="28"/>
    </row>
  </sheetData>
  <sheetProtection algorithmName="SHA-512" hashValue="cpMp7dFtlyO/NAx1R/AH/0w1Sby+xuMgAntoAKsyVOMUbN/lsc4MpETLGCryZHdfK0MMy8abYKPyF7LX6Mm7qw==" saltValue="bhcI+6oQVSZTfWumRGeYsA==" spinCount="100000" sheet="1" objects="1" scenarios="1"/>
  <protectedRanges>
    <protectedRange sqref="C28 C18:C24 C3:C15" name="Bereich1"/>
    <protectedRange sqref="C25:C27" name="Bereich1_1_1"/>
    <protectedRange sqref="C16" name="Bereich1_99"/>
    <protectedRange sqref="C17" name="Bereich1_99_1"/>
  </protectedRanges>
  <mergeCells count="1">
    <mergeCell ref="B29:C29"/>
  </mergeCells>
  <phoneticPr fontId="0" type="noConversion"/>
  <conditionalFormatting sqref="J3:J15 J18:J28">
    <cfRule type="cellIs" dxfId="57" priority="19" stopIfTrue="1" operator="greaterThan">
      <formula>$D$3</formula>
    </cfRule>
  </conditionalFormatting>
  <conditionalFormatting sqref="D3:D15 D18:D28">
    <cfRule type="cellIs" dxfId="56" priority="21" stopIfTrue="1" operator="greaterThan">
      <formula>$D$28</formula>
    </cfRule>
  </conditionalFormatting>
  <conditionalFormatting sqref="C3:C12 C18:C27">
    <cfRule type="cellIs" priority="24" stopIfTrue="1" operator="between">
      <formula>41640</formula>
      <formula>42004</formula>
    </cfRule>
  </conditionalFormatting>
  <conditionalFormatting sqref="D16">
    <cfRule type="cellIs" dxfId="55" priority="12" stopIfTrue="1" operator="greaterThan">
      <formula>$D$14</formula>
    </cfRule>
  </conditionalFormatting>
  <conditionalFormatting sqref="D16">
    <cfRule type="cellIs" dxfId="54" priority="11" stopIfTrue="1" operator="greaterThan">
      <formula>$D$35</formula>
    </cfRule>
  </conditionalFormatting>
  <conditionalFormatting sqref="D17">
    <cfRule type="cellIs" dxfId="53" priority="5" stopIfTrue="1" operator="greaterThan">
      <formula>$D$28</formula>
    </cfRule>
  </conditionalFormatting>
  <conditionalFormatting sqref="J16">
    <cfRule type="cellIs" dxfId="52" priority="4" stopIfTrue="1" operator="greaterThan">
      <formula>$D$3</formula>
    </cfRule>
  </conditionalFormatting>
  <conditionalFormatting sqref="J17">
    <cfRule type="cellIs" dxfId="51" priority="3" stopIfTrue="1" operator="greaterThan">
      <formula>$D$3</formula>
    </cfRule>
  </conditionalFormatting>
  <conditionalFormatting sqref="C13:C17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3:C27">
      <formula1>42430</formula1>
      <formula2>42674</formula2>
    </dataValidation>
  </dataValidation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</hyperlinks>
  <pageMargins left="0.78740157480314965" right="0.78740157480314965" top="0.86614173228346458" bottom="0.70866141732283472" header="0.51181102362204722" footer="0.51181102362204722"/>
  <pageSetup paperSize="9" orientation="landscape" r:id="rId26"/>
  <headerFooter alignWithMargins="0">
    <oddFooter>&amp;L&amp;"Arial,Fett"&amp;11FMS Pässewettbewerb 2016&amp;C&amp;"Arial,Fett"&amp;11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E19" sqref="E19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bestFit="1" customWidth="1"/>
    <col min="4" max="4" width="3.85546875" bestFit="1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3" ht="24.95" customHeight="1" thickBot="1" x14ac:dyDescent="0.3">
      <c r="A1" s="205" t="s">
        <v>372</v>
      </c>
      <c r="B1" s="206"/>
      <c r="C1" s="206"/>
      <c r="D1" s="207"/>
      <c r="E1" s="207"/>
      <c r="F1" s="206"/>
      <c r="G1" s="206"/>
      <c r="H1" s="206"/>
      <c r="I1" s="206"/>
      <c r="J1" s="208"/>
      <c r="K1" s="238"/>
      <c r="L1" s="238"/>
    </row>
    <row r="2" spans="1:13" ht="18" customHeight="1" thickBot="1" x14ac:dyDescent="0.3">
      <c r="A2" s="209" t="s">
        <v>246</v>
      </c>
      <c r="B2" s="210" t="s">
        <v>0</v>
      </c>
      <c r="C2" s="211" t="s">
        <v>10</v>
      </c>
      <c r="D2" s="212" t="s">
        <v>229</v>
      </c>
      <c r="E2" s="210" t="s">
        <v>1</v>
      </c>
      <c r="F2" s="210" t="s">
        <v>2</v>
      </c>
      <c r="G2" s="213" t="s">
        <v>3</v>
      </c>
      <c r="H2" s="213" t="s">
        <v>4</v>
      </c>
      <c r="I2" s="213" t="s">
        <v>5</v>
      </c>
      <c r="J2" s="214" t="s">
        <v>11</v>
      </c>
      <c r="K2" s="238"/>
      <c r="L2" s="238"/>
    </row>
    <row r="3" spans="1:13" ht="15.95" customHeight="1" x14ac:dyDescent="0.2">
      <c r="A3" s="215">
        <v>26</v>
      </c>
      <c r="B3" s="197" t="s">
        <v>53</v>
      </c>
      <c r="C3" s="190"/>
      <c r="D3" s="222">
        <f t="shared" ref="D3:D28" si="0">IF(C3,1,0)</f>
        <v>0</v>
      </c>
      <c r="E3" s="223" t="s">
        <v>54</v>
      </c>
      <c r="F3" s="223" t="s">
        <v>55</v>
      </c>
      <c r="G3" s="224">
        <v>26</v>
      </c>
      <c r="H3" s="225">
        <v>2383</v>
      </c>
      <c r="I3" s="224">
        <v>619</v>
      </c>
      <c r="J3" s="226">
        <f t="shared" ref="J3:J21" si="1">IF(D3=1,I3,0)</f>
        <v>0</v>
      </c>
      <c r="K3" s="238"/>
      <c r="L3" s="238"/>
    </row>
    <row r="4" spans="1:13" ht="15.95" customHeight="1" x14ac:dyDescent="0.2">
      <c r="A4" s="215">
        <v>27</v>
      </c>
      <c r="B4" s="197" t="s">
        <v>56</v>
      </c>
      <c r="C4" s="190"/>
      <c r="D4" s="222">
        <f t="shared" si="0"/>
        <v>0</v>
      </c>
      <c r="E4" s="223" t="s">
        <v>57</v>
      </c>
      <c r="F4" s="223" t="s">
        <v>58</v>
      </c>
      <c r="G4" s="224">
        <v>20</v>
      </c>
      <c r="H4" s="225">
        <v>1527</v>
      </c>
      <c r="I4" s="224">
        <v>305</v>
      </c>
      <c r="J4" s="226">
        <f t="shared" si="1"/>
        <v>0</v>
      </c>
      <c r="K4" s="238"/>
      <c r="L4" s="238"/>
    </row>
    <row r="5" spans="1:13" ht="15.95" customHeight="1" x14ac:dyDescent="0.2">
      <c r="A5" s="215">
        <v>28</v>
      </c>
      <c r="B5" s="197" t="s">
        <v>59</v>
      </c>
      <c r="C5" s="190"/>
      <c r="D5" s="222">
        <f t="shared" si="0"/>
        <v>0</v>
      </c>
      <c r="E5" s="223" t="s">
        <v>60</v>
      </c>
      <c r="F5" s="223" t="s">
        <v>61</v>
      </c>
      <c r="G5" s="224">
        <v>28</v>
      </c>
      <c r="H5" s="225">
        <v>2436</v>
      </c>
      <c r="I5" s="224">
        <v>682</v>
      </c>
      <c r="J5" s="226">
        <f t="shared" si="1"/>
        <v>0</v>
      </c>
      <c r="K5" s="238"/>
      <c r="L5" s="238"/>
    </row>
    <row r="6" spans="1:13" ht="15.95" customHeight="1" x14ac:dyDescent="0.2">
      <c r="A6" s="215">
        <v>29</v>
      </c>
      <c r="B6" s="197" t="s">
        <v>376</v>
      </c>
      <c r="C6" s="190"/>
      <c r="D6" s="222">
        <f t="shared" si="0"/>
        <v>0</v>
      </c>
      <c r="E6" s="227" t="s">
        <v>77</v>
      </c>
      <c r="F6" s="227" t="s">
        <v>377</v>
      </c>
      <c r="G6" s="224">
        <v>79</v>
      </c>
      <c r="H6" s="225">
        <v>2469</v>
      </c>
      <c r="I6" s="228">
        <v>1200</v>
      </c>
      <c r="J6" s="226">
        <f t="shared" si="1"/>
        <v>0</v>
      </c>
      <c r="K6" s="238"/>
      <c r="L6" s="238"/>
    </row>
    <row r="7" spans="1:13" ht="15.95" customHeight="1" x14ac:dyDescent="0.2">
      <c r="A7" s="215">
        <v>30</v>
      </c>
      <c r="B7" s="197" t="s">
        <v>68</v>
      </c>
      <c r="C7" s="190"/>
      <c r="D7" s="222">
        <f t="shared" si="0"/>
        <v>0</v>
      </c>
      <c r="E7" s="223" t="s">
        <v>266</v>
      </c>
      <c r="F7" s="223" t="s">
        <v>69</v>
      </c>
      <c r="G7" s="224">
        <v>14</v>
      </c>
      <c r="H7" s="228">
        <v>676</v>
      </c>
      <c r="I7" s="224">
        <v>95</v>
      </c>
      <c r="J7" s="226">
        <f t="shared" si="1"/>
        <v>0</v>
      </c>
      <c r="K7" s="238"/>
      <c r="L7" s="238"/>
    </row>
    <row r="8" spans="1:13" ht="15.95" customHeight="1" x14ac:dyDescent="0.2">
      <c r="A8" s="215">
        <v>31</v>
      </c>
      <c r="B8" s="197" t="s">
        <v>70</v>
      </c>
      <c r="C8" s="190"/>
      <c r="D8" s="222">
        <f t="shared" si="0"/>
        <v>0</v>
      </c>
      <c r="E8" s="223" t="s">
        <v>71</v>
      </c>
      <c r="F8" s="223" t="s">
        <v>72</v>
      </c>
      <c r="G8" s="224">
        <v>34</v>
      </c>
      <c r="H8" s="228">
        <v>1228</v>
      </c>
      <c r="I8" s="224">
        <v>417</v>
      </c>
      <c r="J8" s="226">
        <f t="shared" si="1"/>
        <v>0</v>
      </c>
      <c r="K8" s="238"/>
      <c r="L8" s="238"/>
    </row>
    <row r="9" spans="1:13" ht="15.95" customHeight="1" x14ac:dyDescent="0.2">
      <c r="A9" s="215">
        <v>32</v>
      </c>
      <c r="B9" s="197" t="s">
        <v>73</v>
      </c>
      <c r="C9" s="190"/>
      <c r="D9" s="222">
        <f t="shared" si="0"/>
        <v>0</v>
      </c>
      <c r="E9" s="223" t="s">
        <v>74</v>
      </c>
      <c r="F9" s="223" t="s">
        <v>75</v>
      </c>
      <c r="G9" s="224">
        <v>31</v>
      </c>
      <c r="H9" s="228">
        <v>1543</v>
      </c>
      <c r="I9" s="224">
        <v>478</v>
      </c>
      <c r="J9" s="226">
        <f t="shared" si="1"/>
        <v>0</v>
      </c>
      <c r="K9" s="238"/>
      <c r="L9" s="238"/>
    </row>
    <row r="10" spans="1:13" ht="15.95" customHeight="1" x14ac:dyDescent="0.2">
      <c r="A10" s="215">
        <v>33</v>
      </c>
      <c r="B10" s="197" t="s">
        <v>267</v>
      </c>
      <c r="C10" s="190"/>
      <c r="D10" s="222">
        <f t="shared" si="0"/>
        <v>0</v>
      </c>
      <c r="E10" s="223" t="s">
        <v>76</v>
      </c>
      <c r="F10" s="223" t="s">
        <v>31</v>
      </c>
      <c r="G10" s="224">
        <v>38</v>
      </c>
      <c r="H10" s="228">
        <v>1611</v>
      </c>
      <c r="I10" s="224">
        <v>612</v>
      </c>
      <c r="J10" s="226">
        <f t="shared" si="1"/>
        <v>0</v>
      </c>
      <c r="K10" s="238"/>
      <c r="L10" s="238"/>
      <c r="M10" s="28"/>
    </row>
    <row r="11" spans="1:13" ht="15.95" customHeight="1" x14ac:dyDescent="0.2">
      <c r="A11" s="215">
        <v>34</v>
      </c>
      <c r="B11" s="197" t="s">
        <v>78</v>
      </c>
      <c r="C11" s="190"/>
      <c r="D11" s="222">
        <f t="shared" si="0"/>
        <v>0</v>
      </c>
      <c r="E11" s="223" t="s">
        <v>79</v>
      </c>
      <c r="F11" s="223" t="s">
        <v>80</v>
      </c>
      <c r="G11" s="224">
        <v>22</v>
      </c>
      <c r="H11" s="228">
        <v>1348</v>
      </c>
      <c r="I11" s="224">
        <v>297</v>
      </c>
      <c r="J11" s="226">
        <f t="shared" si="1"/>
        <v>0</v>
      </c>
      <c r="K11" s="238"/>
      <c r="L11" s="240"/>
    </row>
    <row r="12" spans="1:13" ht="15.95" customHeight="1" x14ac:dyDescent="0.2">
      <c r="A12" s="215">
        <v>35</v>
      </c>
      <c r="B12" s="197" t="s">
        <v>81</v>
      </c>
      <c r="C12" s="190"/>
      <c r="D12" s="222">
        <f t="shared" si="0"/>
        <v>0</v>
      </c>
      <c r="E12" s="223" t="s">
        <v>82</v>
      </c>
      <c r="F12" s="223" t="s">
        <v>60</v>
      </c>
      <c r="G12" s="224">
        <v>33</v>
      </c>
      <c r="H12" s="228">
        <v>2165</v>
      </c>
      <c r="I12" s="224">
        <v>714</v>
      </c>
      <c r="J12" s="226">
        <f t="shared" si="1"/>
        <v>0</v>
      </c>
      <c r="K12" s="238"/>
      <c r="L12" s="238"/>
    </row>
    <row r="13" spans="1:13" ht="15.95" customHeight="1" x14ac:dyDescent="0.2">
      <c r="A13" s="215">
        <v>36</v>
      </c>
      <c r="B13" s="197" t="s">
        <v>83</v>
      </c>
      <c r="C13" s="190"/>
      <c r="D13" s="222">
        <f t="shared" si="0"/>
        <v>0</v>
      </c>
      <c r="E13" s="223" t="s">
        <v>268</v>
      </c>
      <c r="F13" s="223" t="s">
        <v>84</v>
      </c>
      <c r="G13" s="224">
        <v>30</v>
      </c>
      <c r="H13" s="228">
        <v>1608</v>
      </c>
      <c r="I13" s="224">
        <v>482</v>
      </c>
      <c r="J13" s="226">
        <f t="shared" si="1"/>
        <v>0</v>
      </c>
      <c r="K13" s="238"/>
      <c r="L13" s="238"/>
    </row>
    <row r="14" spans="1:13" ht="15.95" customHeight="1" x14ac:dyDescent="0.2">
      <c r="A14" s="215">
        <v>37</v>
      </c>
      <c r="B14" s="197" t="s">
        <v>341</v>
      </c>
      <c r="C14" s="190"/>
      <c r="D14" s="222">
        <f t="shared" si="0"/>
        <v>0</v>
      </c>
      <c r="E14" s="223" t="s">
        <v>342</v>
      </c>
      <c r="F14" s="223" t="s">
        <v>343</v>
      </c>
      <c r="G14" s="224">
        <v>16</v>
      </c>
      <c r="H14" s="228">
        <v>942</v>
      </c>
      <c r="I14" s="224">
        <v>151</v>
      </c>
      <c r="J14" s="226">
        <f t="shared" si="1"/>
        <v>0</v>
      </c>
      <c r="K14" s="238"/>
      <c r="L14" s="238"/>
    </row>
    <row r="15" spans="1:13" ht="15.95" customHeight="1" x14ac:dyDescent="0.2">
      <c r="A15" s="215">
        <v>38</v>
      </c>
      <c r="B15" s="197" t="s">
        <v>87</v>
      </c>
      <c r="C15" s="190"/>
      <c r="D15" s="222">
        <f t="shared" si="0"/>
        <v>0</v>
      </c>
      <c r="E15" s="223" t="s">
        <v>88</v>
      </c>
      <c r="F15" s="223" t="s">
        <v>269</v>
      </c>
      <c r="G15" s="224">
        <v>8</v>
      </c>
      <c r="H15" s="228">
        <v>953</v>
      </c>
      <c r="I15" s="224">
        <v>76</v>
      </c>
      <c r="J15" s="226">
        <f t="shared" si="1"/>
        <v>0</v>
      </c>
      <c r="K15" s="238"/>
      <c r="L15" s="238"/>
    </row>
    <row r="16" spans="1:13" ht="15.95" customHeight="1" x14ac:dyDescent="0.2">
      <c r="A16" s="215">
        <v>39</v>
      </c>
      <c r="B16" s="197" t="s">
        <v>89</v>
      </c>
      <c r="C16" s="190"/>
      <c r="D16" s="222">
        <f t="shared" si="0"/>
        <v>0</v>
      </c>
      <c r="E16" s="223" t="s">
        <v>90</v>
      </c>
      <c r="F16" s="223" t="s">
        <v>91</v>
      </c>
      <c r="G16" s="224">
        <v>20</v>
      </c>
      <c r="H16" s="228">
        <v>1406</v>
      </c>
      <c r="I16" s="224">
        <v>281</v>
      </c>
      <c r="J16" s="226">
        <f t="shared" si="1"/>
        <v>0</v>
      </c>
      <c r="K16" s="238"/>
      <c r="L16" s="238"/>
    </row>
    <row r="17" spans="1:12" ht="15.95" customHeight="1" x14ac:dyDescent="0.2">
      <c r="A17" s="215">
        <v>40</v>
      </c>
      <c r="B17" s="197" t="s">
        <v>92</v>
      </c>
      <c r="C17" s="190"/>
      <c r="D17" s="222">
        <f t="shared" si="0"/>
        <v>0</v>
      </c>
      <c r="E17" s="223" t="s">
        <v>270</v>
      </c>
      <c r="F17" s="223" t="s">
        <v>93</v>
      </c>
      <c r="G17" s="224">
        <v>25</v>
      </c>
      <c r="H17" s="228">
        <v>1509</v>
      </c>
      <c r="I17" s="224">
        <v>377</v>
      </c>
      <c r="J17" s="226">
        <f t="shared" si="1"/>
        <v>0</v>
      </c>
      <c r="K17" s="238"/>
      <c r="L17" s="238"/>
    </row>
    <row r="18" spans="1:12" ht="15.95" customHeight="1" x14ac:dyDescent="0.2">
      <c r="A18" s="215">
        <v>41</v>
      </c>
      <c r="B18" s="197" t="s">
        <v>94</v>
      </c>
      <c r="C18" s="190"/>
      <c r="D18" s="222">
        <f t="shared" si="0"/>
        <v>0</v>
      </c>
      <c r="E18" s="223" t="s">
        <v>95</v>
      </c>
      <c r="F18" s="223" t="s">
        <v>96</v>
      </c>
      <c r="G18" s="224">
        <v>43</v>
      </c>
      <c r="H18" s="228">
        <v>2284</v>
      </c>
      <c r="I18" s="224">
        <v>982</v>
      </c>
      <c r="J18" s="226">
        <f t="shared" si="1"/>
        <v>0</v>
      </c>
      <c r="K18" s="238"/>
      <c r="L18" s="238"/>
    </row>
    <row r="19" spans="1:12" ht="15.95" customHeight="1" x14ac:dyDescent="0.2">
      <c r="A19" s="215">
        <v>42</v>
      </c>
      <c r="B19" s="197" t="s">
        <v>97</v>
      </c>
      <c r="C19" s="190"/>
      <c r="D19" s="222">
        <f t="shared" si="0"/>
        <v>0</v>
      </c>
      <c r="E19" s="223" t="s">
        <v>98</v>
      </c>
      <c r="F19" s="223" t="s">
        <v>271</v>
      </c>
      <c r="G19" s="224">
        <v>15</v>
      </c>
      <c r="H19" s="228">
        <v>743</v>
      </c>
      <c r="I19" s="224">
        <v>111</v>
      </c>
      <c r="J19" s="226">
        <f t="shared" si="1"/>
        <v>0</v>
      </c>
      <c r="K19" s="238"/>
      <c r="L19" s="238"/>
    </row>
    <row r="20" spans="1:12" ht="15.95" customHeight="1" x14ac:dyDescent="0.2">
      <c r="A20" s="215">
        <v>43</v>
      </c>
      <c r="B20" s="197" t="s">
        <v>99</v>
      </c>
      <c r="C20" s="190"/>
      <c r="D20" s="222">
        <f t="shared" si="0"/>
        <v>0</v>
      </c>
      <c r="E20" s="223" t="s">
        <v>100</v>
      </c>
      <c r="F20" s="223" t="s">
        <v>101</v>
      </c>
      <c r="G20" s="224">
        <v>47</v>
      </c>
      <c r="H20" s="228">
        <v>1948</v>
      </c>
      <c r="I20" s="229">
        <v>915</v>
      </c>
      <c r="J20" s="226">
        <f t="shared" si="1"/>
        <v>0</v>
      </c>
      <c r="K20" s="238"/>
      <c r="L20" s="238"/>
    </row>
    <row r="21" spans="1:12" ht="15.95" customHeight="1" x14ac:dyDescent="0.2">
      <c r="A21" s="215">
        <v>44</v>
      </c>
      <c r="B21" s="196" t="s">
        <v>347</v>
      </c>
      <c r="C21" s="190"/>
      <c r="D21" s="222">
        <f t="shared" si="0"/>
        <v>0</v>
      </c>
      <c r="E21" s="230" t="s">
        <v>314</v>
      </c>
      <c r="F21" s="230" t="s">
        <v>298</v>
      </c>
      <c r="G21" s="231">
        <v>15</v>
      </c>
      <c r="H21" s="232">
        <v>1427</v>
      </c>
      <c r="I21" s="233">
        <v>214</v>
      </c>
      <c r="J21" s="226">
        <f t="shared" si="1"/>
        <v>0</v>
      </c>
      <c r="K21" s="238"/>
      <c r="L21" s="238"/>
    </row>
    <row r="22" spans="1:12" ht="15.95" customHeight="1" x14ac:dyDescent="0.2">
      <c r="A22" s="215">
        <v>45</v>
      </c>
      <c r="B22" s="196" t="s">
        <v>102</v>
      </c>
      <c r="C22" s="190"/>
      <c r="D22" s="234">
        <f t="shared" si="0"/>
        <v>0</v>
      </c>
      <c r="E22" s="235" t="s">
        <v>103</v>
      </c>
      <c r="F22" s="235" t="s">
        <v>104</v>
      </c>
      <c r="G22" s="231">
        <v>26</v>
      </c>
      <c r="H22" s="232">
        <v>1658</v>
      </c>
      <c r="I22" s="231">
        <v>431</v>
      </c>
      <c r="J22" s="236">
        <f t="shared" ref="J22:J27" si="2">IF(D22=1,I22,0)</f>
        <v>0</v>
      </c>
      <c r="K22" s="238"/>
      <c r="L22" s="238"/>
    </row>
    <row r="23" spans="1:12" ht="15.95" customHeight="1" x14ac:dyDescent="0.2">
      <c r="A23" s="215">
        <v>46</v>
      </c>
      <c r="B23" s="197" t="s">
        <v>105</v>
      </c>
      <c r="C23" s="190"/>
      <c r="D23" s="237">
        <f t="shared" si="0"/>
        <v>0</v>
      </c>
      <c r="E23" s="223" t="s">
        <v>106</v>
      </c>
      <c r="F23" s="223" t="s">
        <v>95</v>
      </c>
      <c r="G23" s="224">
        <v>28</v>
      </c>
      <c r="H23" s="228">
        <v>1549</v>
      </c>
      <c r="I23" s="224">
        <v>433</v>
      </c>
      <c r="J23" s="226">
        <f t="shared" si="2"/>
        <v>0</v>
      </c>
      <c r="K23" s="238"/>
      <c r="L23" s="238"/>
    </row>
    <row r="24" spans="1:12" ht="15.95" customHeight="1" x14ac:dyDescent="0.2">
      <c r="A24" s="215">
        <v>47</v>
      </c>
      <c r="B24" s="197" t="s">
        <v>107</v>
      </c>
      <c r="C24" s="190"/>
      <c r="D24" s="237">
        <f t="shared" si="0"/>
        <v>0</v>
      </c>
      <c r="E24" s="223" t="s">
        <v>108</v>
      </c>
      <c r="F24" s="223" t="s">
        <v>109</v>
      </c>
      <c r="G24" s="224">
        <v>17</v>
      </c>
      <c r="H24" s="228">
        <v>1144</v>
      </c>
      <c r="I24" s="224">
        <v>194</v>
      </c>
      <c r="J24" s="226">
        <f t="shared" si="2"/>
        <v>0</v>
      </c>
      <c r="K24" s="238"/>
      <c r="L24" s="238"/>
    </row>
    <row r="25" spans="1:12" ht="15.95" customHeight="1" x14ac:dyDescent="0.2">
      <c r="A25" s="215">
        <v>48</v>
      </c>
      <c r="B25" s="197" t="s">
        <v>110</v>
      </c>
      <c r="C25" s="190"/>
      <c r="D25" s="237">
        <f t="shared" si="0"/>
        <v>0</v>
      </c>
      <c r="E25" s="223" t="s">
        <v>111</v>
      </c>
      <c r="F25" s="223" t="s">
        <v>112</v>
      </c>
      <c r="G25" s="224">
        <v>48</v>
      </c>
      <c r="H25" s="225">
        <v>1916</v>
      </c>
      <c r="I25" s="224">
        <v>919</v>
      </c>
      <c r="J25" s="226">
        <f t="shared" si="2"/>
        <v>0</v>
      </c>
      <c r="K25" s="238"/>
      <c r="L25" s="238"/>
    </row>
    <row r="26" spans="1:12" ht="15.95" customHeight="1" x14ac:dyDescent="0.2">
      <c r="A26" s="215">
        <v>49</v>
      </c>
      <c r="B26" s="197" t="s">
        <v>213</v>
      </c>
      <c r="C26" s="190"/>
      <c r="D26" s="237">
        <f t="shared" si="0"/>
        <v>0</v>
      </c>
      <c r="E26" s="223" t="s">
        <v>113</v>
      </c>
      <c r="F26" s="223" t="s">
        <v>114</v>
      </c>
      <c r="G26" s="224">
        <v>8</v>
      </c>
      <c r="H26" s="225">
        <v>713</v>
      </c>
      <c r="I26" s="224">
        <v>57</v>
      </c>
      <c r="J26" s="226">
        <f t="shared" si="2"/>
        <v>0</v>
      </c>
      <c r="K26" s="238"/>
      <c r="L26" s="238"/>
    </row>
    <row r="27" spans="1:12" ht="15.95" customHeight="1" x14ac:dyDescent="0.2">
      <c r="A27" s="215">
        <v>50</v>
      </c>
      <c r="B27" s="197" t="s">
        <v>115</v>
      </c>
      <c r="C27" s="190"/>
      <c r="D27" s="237">
        <f t="shared" si="0"/>
        <v>0</v>
      </c>
      <c r="E27" s="223" t="s">
        <v>116</v>
      </c>
      <c r="F27" s="223" t="s">
        <v>96</v>
      </c>
      <c r="G27" s="224">
        <v>43</v>
      </c>
      <c r="H27" s="225">
        <v>1815</v>
      </c>
      <c r="I27" s="224">
        <v>780</v>
      </c>
      <c r="J27" s="226">
        <f t="shared" si="2"/>
        <v>0</v>
      </c>
      <c r="K27" s="238"/>
      <c r="L27" s="238"/>
    </row>
    <row r="28" spans="1:12" ht="15.75" hidden="1" customHeight="1" x14ac:dyDescent="0.2">
      <c r="A28" s="69"/>
      <c r="B28" s="58"/>
      <c r="C28" s="64"/>
      <c r="D28" s="65">
        <f t="shared" si="0"/>
        <v>0</v>
      </c>
      <c r="E28" s="28"/>
      <c r="F28" s="28"/>
      <c r="G28" s="71"/>
      <c r="H28" s="72"/>
      <c r="I28" s="62"/>
      <c r="J28" s="63"/>
      <c r="K28" s="238"/>
      <c r="L28" s="238"/>
    </row>
    <row r="29" spans="1:12" ht="15.95" customHeight="1" thickBot="1" x14ac:dyDescent="0.3">
      <c r="A29" s="221"/>
      <c r="B29" s="276" t="s">
        <v>248</v>
      </c>
      <c r="C29" s="277"/>
      <c r="D29" s="216">
        <f>SUM(D3:D27)</f>
        <v>0</v>
      </c>
      <c r="E29" s="217"/>
      <c r="F29" s="217"/>
      <c r="G29" s="217"/>
      <c r="H29" s="218"/>
      <c r="I29" s="219">
        <f>SUM(I3:I27)</f>
        <v>11822</v>
      </c>
      <c r="J29" s="220">
        <f>SUM(J3:J27)</f>
        <v>0</v>
      </c>
      <c r="K29" s="238"/>
      <c r="L29" s="238"/>
    </row>
    <row r="30" spans="1:12" ht="15.95" customHeight="1" x14ac:dyDescent="0.2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</row>
    <row r="31" spans="1:12" ht="15.95" customHeight="1" x14ac:dyDescent="0.2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</row>
    <row r="32" spans="1:12" ht="15.95" customHeight="1" x14ac:dyDescent="0.2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</row>
    <row r="33" spans="1:12" ht="15.95" customHeight="1" x14ac:dyDescent="0.2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.95" customHeight="1" x14ac:dyDescent="0.2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spans="1:12" ht="15.95" customHeight="1" x14ac:dyDescent="0.2">
      <c r="A35" s="238"/>
      <c r="B35" s="238"/>
      <c r="C35" s="238"/>
      <c r="D35" s="238"/>
      <c r="E35" s="238"/>
      <c r="F35" s="238"/>
      <c r="G35" s="239"/>
      <c r="H35" s="238"/>
      <c r="I35" s="238"/>
      <c r="J35" s="238"/>
      <c r="K35" s="238"/>
      <c r="L35" s="238"/>
    </row>
    <row r="36" spans="1:12" ht="15.95" customHeight="1" x14ac:dyDescent="0.2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</row>
    <row r="37" spans="1:12" ht="15" customHeight="1" x14ac:dyDescent="0.2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</row>
    <row r="38" spans="1:12" ht="15" customHeight="1" x14ac:dyDescent="0.2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</row>
    <row r="39" spans="1:12" ht="15" customHeight="1" x14ac:dyDescent="0.2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5" customHeight="1" x14ac:dyDescent="0.2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</row>
    <row r="41" spans="1:12" x14ac:dyDescent="0.2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</row>
    <row r="42" spans="1:12" x14ac:dyDescent="0.2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</row>
    <row r="43" spans="1:12" x14ac:dyDescent="0.2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</row>
    <row r="44" spans="1:12" x14ac:dyDescent="0.2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</row>
    <row r="45" spans="1:12" x14ac:dyDescent="0.2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</row>
    <row r="46" spans="1:12" x14ac:dyDescent="0.2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</row>
    <row r="47" spans="1:12" x14ac:dyDescent="0.2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</row>
    <row r="48" spans="1:12" x14ac:dyDescent="0.2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49" spans="1:12" x14ac:dyDescent="0.2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1:12" x14ac:dyDescent="0.2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1:12" x14ac:dyDescent="0.2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1:12" x14ac:dyDescent="0.2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  <row r="53" spans="1:12" x14ac:dyDescent="0.2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</row>
    <row r="54" spans="1:12" x14ac:dyDescent="0.2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</row>
    <row r="55" spans="1:12" x14ac:dyDescent="0.2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</row>
    <row r="56" spans="1:12" x14ac:dyDescent="0.2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</row>
    <row r="57" spans="1:12" x14ac:dyDescent="0.2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</row>
  </sheetData>
  <sheetProtection password="CAB7" sheet="1" objects="1" scenarios="1"/>
  <protectedRanges>
    <protectedRange sqref="C28" name="Bereich1"/>
  </protectedRanges>
  <mergeCells count="1">
    <mergeCell ref="B29:C29"/>
  </mergeCells>
  <phoneticPr fontId="0" type="noConversion"/>
  <conditionalFormatting sqref="J22:J23 J28">
    <cfRule type="cellIs" dxfId="50" priority="109" stopIfTrue="1" operator="greaterThan">
      <formula>#REF!</formula>
    </cfRule>
  </conditionalFormatting>
  <conditionalFormatting sqref="J22:J27">
    <cfRule type="cellIs" dxfId="49" priority="102" stopIfTrue="1" operator="greaterThan">
      <formula>$D$4</formula>
    </cfRule>
  </conditionalFormatting>
  <conditionalFormatting sqref="D3:D28">
    <cfRule type="cellIs" dxfId="48" priority="171" stopIfTrue="1" operator="greaterThan">
      <formula>$D$28</formula>
    </cfRule>
  </conditionalFormatting>
  <conditionalFormatting sqref="J3:J21">
    <cfRule type="cellIs" dxfId="47" priority="32" stopIfTrue="1" operator="greaterThan">
      <formula>$D$4</formula>
    </cfRule>
  </conditionalFormatting>
  <conditionalFormatting sqref="C3:C10">
    <cfRule type="cellIs" priority="11" stopIfTrue="1" operator="between">
      <formula>41640</formula>
      <formula>42004</formula>
    </cfRule>
  </conditionalFormatting>
  <conditionalFormatting sqref="C13">
    <cfRule type="cellIs" priority="10" stopIfTrue="1" operator="between">
      <formula>41640</formula>
      <formula>42004</formula>
    </cfRule>
  </conditionalFormatting>
  <conditionalFormatting sqref="C11">
    <cfRule type="cellIs" priority="9" stopIfTrue="1" operator="between">
      <formula>41640</formula>
      <formula>42004</formula>
    </cfRule>
  </conditionalFormatting>
  <conditionalFormatting sqref="C12">
    <cfRule type="cellIs" priority="8" stopIfTrue="1" operator="between">
      <formula>41640</formula>
      <formula>42004</formula>
    </cfRule>
  </conditionalFormatting>
  <conditionalFormatting sqref="C14">
    <cfRule type="cellIs" priority="7" stopIfTrue="1" operator="between">
      <formula>41640</formula>
      <formula>42004</formula>
    </cfRule>
  </conditionalFormatting>
  <conditionalFormatting sqref="C15:C22">
    <cfRule type="cellIs" priority="6" stopIfTrue="1" operator="between">
      <formula>41640</formula>
      <formula>42004</formula>
    </cfRule>
  </conditionalFormatting>
  <conditionalFormatting sqref="C25">
    <cfRule type="cellIs" priority="5" stopIfTrue="1" operator="between">
      <formula>41640</formula>
      <formula>42004</formula>
    </cfRule>
  </conditionalFormatting>
  <conditionalFormatting sqref="C23">
    <cfRule type="cellIs" priority="4" stopIfTrue="1" operator="between">
      <formula>41640</formula>
      <formula>42004</formula>
    </cfRule>
  </conditionalFormatting>
  <conditionalFormatting sqref="C24">
    <cfRule type="cellIs" priority="3" stopIfTrue="1" operator="between">
      <formula>41640</formula>
      <formula>42004</formula>
    </cfRule>
  </conditionalFormatting>
  <conditionalFormatting sqref="C26">
    <cfRule type="cellIs" priority="2" stopIfTrue="1" operator="between">
      <formula>41640</formula>
      <formula>42004</formula>
    </cfRule>
  </conditionalFormatting>
  <conditionalFormatting sqref="C27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3:C27">
      <formula1>42430</formula1>
      <formula2>42674</formula2>
    </dataValidation>
  </dataValidation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3" r:id="rId25"/>
  </hyperlinks>
  <pageMargins left="0.78740157480314965" right="0.78740157480314965" top="0.86614173228346458" bottom="0.98425196850393704" header="0.51181102362204722" footer="0.51181102362204722"/>
  <pageSetup paperSize="9" orientation="landscape" r:id="rId26"/>
  <headerFooter alignWithMargins="0">
    <oddFooter>&amp;L&amp;"Arial,Fett"&amp;11FMS Pässewettbewerb 2016&amp;C&amp;"Arial,Fett"&amp;11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M11" sqref="M11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bestFit="1" customWidth="1"/>
    <col min="4" max="4" width="3.85546875" bestFit="1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0" ht="24.95" customHeight="1" thickBot="1" x14ac:dyDescent="0.3">
      <c r="A1" s="10" t="s">
        <v>372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8" customHeight="1" thickBot="1" x14ac:dyDescent="0.3">
      <c r="A2" s="6" t="s">
        <v>246</v>
      </c>
      <c r="B2" s="7" t="s">
        <v>0</v>
      </c>
      <c r="C2" s="44" t="s">
        <v>10</v>
      </c>
      <c r="D2" s="31" t="s">
        <v>229</v>
      </c>
      <c r="E2" s="7" t="s">
        <v>1</v>
      </c>
      <c r="F2" s="7" t="s">
        <v>2</v>
      </c>
      <c r="G2" s="8" t="s">
        <v>3</v>
      </c>
      <c r="H2" s="8" t="s">
        <v>4</v>
      </c>
      <c r="I2" s="8" t="s">
        <v>5</v>
      </c>
      <c r="J2" s="51" t="s">
        <v>11</v>
      </c>
    </row>
    <row r="3" spans="1:10" ht="15.75" customHeight="1" x14ac:dyDescent="0.2">
      <c r="A3" s="16">
        <v>51</v>
      </c>
      <c r="B3" s="197" t="s">
        <v>311</v>
      </c>
      <c r="C3" s="81"/>
      <c r="D3" s="78">
        <f t="shared" ref="D3:D28" si="0">IF(C3,1,0)</f>
        <v>0</v>
      </c>
      <c r="E3" s="142" t="s">
        <v>315</v>
      </c>
      <c r="F3" s="142" t="s">
        <v>316</v>
      </c>
      <c r="G3" s="3">
        <v>11</v>
      </c>
      <c r="H3" s="5">
        <v>772</v>
      </c>
      <c r="I3" s="3">
        <v>85</v>
      </c>
      <c r="J3" s="52">
        <f t="shared" ref="J3:J27" si="1">IF(D3=1,I3,0)</f>
        <v>0</v>
      </c>
    </row>
    <row r="4" spans="1:10" ht="15.75" customHeight="1" x14ac:dyDescent="0.2">
      <c r="A4" s="16">
        <v>52</v>
      </c>
      <c r="B4" s="197" t="s">
        <v>117</v>
      </c>
      <c r="C4" s="81"/>
      <c r="D4" s="78">
        <f t="shared" si="0"/>
        <v>0</v>
      </c>
      <c r="E4" s="142" t="s">
        <v>402</v>
      </c>
      <c r="F4" s="142" t="s">
        <v>118</v>
      </c>
      <c r="G4" s="3">
        <v>19</v>
      </c>
      <c r="H4" s="5">
        <v>1449</v>
      </c>
      <c r="I4" s="3">
        <v>275</v>
      </c>
      <c r="J4" s="52">
        <f t="shared" si="1"/>
        <v>0</v>
      </c>
    </row>
    <row r="5" spans="1:10" ht="15.95" customHeight="1" x14ac:dyDescent="0.2">
      <c r="A5" s="16">
        <v>53</v>
      </c>
      <c r="B5" s="197" t="s">
        <v>259</v>
      </c>
      <c r="C5" s="81"/>
      <c r="D5" s="78">
        <f t="shared" si="0"/>
        <v>0</v>
      </c>
      <c r="E5" s="2" t="s">
        <v>119</v>
      </c>
      <c r="F5" s="2" t="s">
        <v>120</v>
      </c>
      <c r="G5" s="3">
        <v>14</v>
      </c>
      <c r="H5" s="4">
        <v>1180</v>
      </c>
      <c r="I5" s="3">
        <v>165</v>
      </c>
      <c r="J5" s="52">
        <f t="shared" si="1"/>
        <v>0</v>
      </c>
    </row>
    <row r="6" spans="1:10" ht="15.95" customHeight="1" x14ac:dyDescent="0.2">
      <c r="A6" s="16">
        <v>54</v>
      </c>
      <c r="B6" s="197" t="s">
        <v>272</v>
      </c>
      <c r="C6" s="81"/>
      <c r="D6" s="78">
        <f t="shared" si="0"/>
        <v>0</v>
      </c>
      <c r="E6" s="2" t="s">
        <v>121</v>
      </c>
      <c r="F6" s="2" t="s">
        <v>40</v>
      </c>
      <c r="G6" s="3">
        <v>13</v>
      </c>
      <c r="H6" s="4">
        <v>1227</v>
      </c>
      <c r="I6" s="3">
        <v>159</v>
      </c>
      <c r="J6" s="52">
        <f t="shared" si="1"/>
        <v>0</v>
      </c>
    </row>
    <row r="7" spans="1:10" ht="15.95" customHeight="1" x14ac:dyDescent="0.2">
      <c r="A7" s="16">
        <v>55</v>
      </c>
      <c r="B7" s="197" t="s">
        <v>388</v>
      </c>
      <c r="C7" s="81"/>
      <c r="D7" s="78">
        <f t="shared" si="0"/>
        <v>0</v>
      </c>
      <c r="E7" s="142" t="s">
        <v>40</v>
      </c>
      <c r="F7" s="142" t="s">
        <v>380</v>
      </c>
      <c r="G7" s="3">
        <v>8</v>
      </c>
      <c r="H7" s="4">
        <v>1248</v>
      </c>
      <c r="I7" s="3">
        <v>100</v>
      </c>
      <c r="J7" s="52">
        <f t="shared" si="1"/>
        <v>0</v>
      </c>
    </row>
    <row r="8" spans="1:10" ht="15.95" customHeight="1" x14ac:dyDescent="0.2">
      <c r="A8" s="16">
        <v>56</v>
      </c>
      <c r="B8" s="197" t="s">
        <v>405</v>
      </c>
      <c r="C8" s="81"/>
      <c r="D8" s="78">
        <f t="shared" si="0"/>
        <v>0</v>
      </c>
      <c r="E8" s="142" t="s">
        <v>378</v>
      </c>
      <c r="F8" s="142" t="s">
        <v>379</v>
      </c>
      <c r="G8" s="3">
        <v>19</v>
      </c>
      <c r="H8" s="4">
        <v>858</v>
      </c>
      <c r="I8" s="3">
        <v>163</v>
      </c>
      <c r="J8" s="52">
        <f t="shared" si="1"/>
        <v>0</v>
      </c>
    </row>
    <row r="9" spans="1:10" ht="15.95" customHeight="1" x14ac:dyDescent="0.2">
      <c r="A9" s="16">
        <v>57</v>
      </c>
      <c r="B9" s="197" t="s">
        <v>122</v>
      </c>
      <c r="C9" s="81"/>
      <c r="D9" s="78">
        <f t="shared" si="0"/>
        <v>0</v>
      </c>
      <c r="E9" s="2" t="s">
        <v>123</v>
      </c>
      <c r="F9" s="2" t="s">
        <v>124</v>
      </c>
      <c r="G9" s="3">
        <v>41</v>
      </c>
      <c r="H9" s="4">
        <v>2048</v>
      </c>
      <c r="I9" s="3">
        <v>840</v>
      </c>
      <c r="J9" s="52">
        <f t="shared" si="1"/>
        <v>0</v>
      </c>
    </row>
    <row r="10" spans="1:10" ht="15.95" customHeight="1" x14ac:dyDescent="0.2">
      <c r="A10" s="16">
        <v>58</v>
      </c>
      <c r="B10" s="197" t="s">
        <v>125</v>
      </c>
      <c r="C10" s="81"/>
      <c r="D10" s="78">
        <f t="shared" si="0"/>
        <v>0</v>
      </c>
      <c r="E10" s="2" t="s">
        <v>126</v>
      </c>
      <c r="F10" s="2" t="s">
        <v>127</v>
      </c>
      <c r="G10" s="3">
        <v>26</v>
      </c>
      <c r="H10" s="4">
        <v>1369</v>
      </c>
      <c r="I10" s="3">
        <v>356</v>
      </c>
      <c r="J10" s="52">
        <f t="shared" si="1"/>
        <v>0</v>
      </c>
    </row>
    <row r="11" spans="1:10" ht="15.95" customHeight="1" x14ac:dyDescent="0.2">
      <c r="A11" s="16">
        <v>59</v>
      </c>
      <c r="B11" s="197" t="s">
        <v>128</v>
      </c>
      <c r="C11" s="81"/>
      <c r="D11" s="78">
        <f t="shared" si="0"/>
        <v>0</v>
      </c>
      <c r="E11" s="2" t="s">
        <v>129</v>
      </c>
      <c r="F11" s="2" t="s">
        <v>130</v>
      </c>
      <c r="G11" s="3">
        <v>33</v>
      </c>
      <c r="H11" s="4">
        <v>1445</v>
      </c>
      <c r="I11" s="3">
        <v>476</v>
      </c>
      <c r="J11" s="52">
        <f t="shared" si="1"/>
        <v>0</v>
      </c>
    </row>
    <row r="12" spans="1:10" ht="15.95" customHeight="1" x14ac:dyDescent="0.2">
      <c r="A12" s="16">
        <v>60</v>
      </c>
      <c r="B12" s="197" t="s">
        <v>131</v>
      </c>
      <c r="C12" s="81"/>
      <c r="D12" s="78">
        <f t="shared" si="0"/>
        <v>0</v>
      </c>
      <c r="E12" s="2" t="s">
        <v>132</v>
      </c>
      <c r="F12" s="2" t="s">
        <v>227</v>
      </c>
      <c r="G12" s="3">
        <v>17</v>
      </c>
      <c r="H12" s="4">
        <v>1395</v>
      </c>
      <c r="I12" s="3">
        <v>237</v>
      </c>
      <c r="J12" s="52">
        <f t="shared" si="1"/>
        <v>0</v>
      </c>
    </row>
    <row r="13" spans="1:10" ht="15.95" customHeight="1" x14ac:dyDescent="0.2">
      <c r="A13" s="16">
        <v>61</v>
      </c>
      <c r="B13" s="197" t="s">
        <v>133</v>
      </c>
      <c r="C13" s="81"/>
      <c r="D13" s="78">
        <f t="shared" si="0"/>
        <v>0</v>
      </c>
      <c r="E13" s="2" t="s">
        <v>134</v>
      </c>
      <c r="F13" s="2" t="s">
        <v>135</v>
      </c>
      <c r="G13" s="3">
        <v>36</v>
      </c>
      <c r="H13" s="4">
        <v>2478</v>
      </c>
      <c r="I13" s="3">
        <v>892</v>
      </c>
      <c r="J13" s="52">
        <f t="shared" si="1"/>
        <v>0</v>
      </c>
    </row>
    <row r="14" spans="1:10" ht="15.95" customHeight="1" x14ac:dyDescent="0.2">
      <c r="A14" s="16">
        <v>62</v>
      </c>
      <c r="B14" s="197" t="s">
        <v>381</v>
      </c>
      <c r="C14" s="81"/>
      <c r="D14" s="78">
        <f t="shared" si="0"/>
        <v>0</v>
      </c>
      <c r="E14" s="142" t="s">
        <v>382</v>
      </c>
      <c r="F14" s="142" t="s">
        <v>383</v>
      </c>
      <c r="G14" s="3">
        <v>7</v>
      </c>
      <c r="H14" s="4">
        <v>885</v>
      </c>
      <c r="I14" s="3">
        <v>62</v>
      </c>
      <c r="J14" s="52">
        <f t="shared" si="1"/>
        <v>0</v>
      </c>
    </row>
    <row r="15" spans="1:10" ht="15.95" customHeight="1" x14ac:dyDescent="0.2">
      <c r="A15" s="16">
        <v>63</v>
      </c>
      <c r="B15" s="197" t="s">
        <v>136</v>
      </c>
      <c r="C15" s="81"/>
      <c r="D15" s="78">
        <f t="shared" si="0"/>
        <v>0</v>
      </c>
      <c r="E15" s="2" t="s">
        <v>137</v>
      </c>
      <c r="F15" s="2" t="s">
        <v>111</v>
      </c>
      <c r="G15" s="3">
        <v>32</v>
      </c>
      <c r="H15" s="4">
        <v>2046</v>
      </c>
      <c r="I15" s="3">
        <v>655</v>
      </c>
      <c r="J15" s="52">
        <f t="shared" si="1"/>
        <v>0</v>
      </c>
    </row>
    <row r="16" spans="1:10" ht="15.95" customHeight="1" x14ac:dyDescent="0.2">
      <c r="A16" s="16">
        <v>64</v>
      </c>
      <c r="B16" s="197" t="s">
        <v>138</v>
      </c>
      <c r="C16" s="81"/>
      <c r="D16" s="78">
        <f t="shared" si="0"/>
        <v>0</v>
      </c>
      <c r="E16" s="2" t="s">
        <v>139</v>
      </c>
      <c r="F16" s="2" t="s">
        <v>140</v>
      </c>
      <c r="G16" s="3">
        <v>7</v>
      </c>
      <c r="H16" s="4">
        <v>608</v>
      </c>
      <c r="I16" s="3">
        <v>42</v>
      </c>
      <c r="J16" s="52">
        <f t="shared" si="1"/>
        <v>0</v>
      </c>
    </row>
    <row r="17" spans="1:10" ht="15.95" customHeight="1" x14ac:dyDescent="0.2">
      <c r="A17" s="16">
        <v>65</v>
      </c>
      <c r="B17" s="197" t="s">
        <v>141</v>
      </c>
      <c r="C17" s="81"/>
      <c r="D17" s="78">
        <f t="shared" si="0"/>
        <v>0</v>
      </c>
      <c r="E17" s="2" t="s">
        <v>142</v>
      </c>
      <c r="F17" s="2" t="s">
        <v>277</v>
      </c>
      <c r="G17" s="3">
        <v>36</v>
      </c>
      <c r="H17" s="4">
        <v>2149</v>
      </c>
      <c r="I17" s="3">
        <v>773</v>
      </c>
      <c r="J17" s="52">
        <f t="shared" si="1"/>
        <v>0</v>
      </c>
    </row>
    <row r="18" spans="1:10" ht="15.95" customHeight="1" x14ac:dyDescent="0.2">
      <c r="A18" s="16">
        <v>66</v>
      </c>
      <c r="B18" s="197" t="s">
        <v>143</v>
      </c>
      <c r="C18" s="81"/>
      <c r="D18" s="78">
        <f t="shared" si="0"/>
        <v>0</v>
      </c>
      <c r="E18" s="2" t="s">
        <v>144</v>
      </c>
      <c r="F18" s="2" t="s">
        <v>86</v>
      </c>
      <c r="G18" s="3">
        <v>22</v>
      </c>
      <c r="H18" s="4">
        <v>946</v>
      </c>
      <c r="I18" s="3">
        <v>208</v>
      </c>
      <c r="J18" s="52">
        <f t="shared" si="1"/>
        <v>0</v>
      </c>
    </row>
    <row r="19" spans="1:10" ht="15.95" customHeight="1" x14ac:dyDescent="0.2">
      <c r="A19" s="16">
        <v>67</v>
      </c>
      <c r="B19" s="197" t="s">
        <v>145</v>
      </c>
      <c r="C19" s="81"/>
      <c r="D19" s="78">
        <f t="shared" si="0"/>
        <v>0</v>
      </c>
      <c r="E19" s="2" t="s">
        <v>146</v>
      </c>
      <c r="F19" s="2" t="s">
        <v>147</v>
      </c>
      <c r="G19" s="3">
        <v>5</v>
      </c>
      <c r="H19" s="4">
        <v>827</v>
      </c>
      <c r="I19" s="3">
        <v>41</v>
      </c>
      <c r="J19" s="52">
        <f t="shared" si="1"/>
        <v>0</v>
      </c>
    </row>
    <row r="20" spans="1:10" ht="15.95" customHeight="1" x14ac:dyDescent="0.2">
      <c r="A20" s="16">
        <v>68</v>
      </c>
      <c r="B20" s="197" t="s">
        <v>148</v>
      </c>
      <c r="C20" s="81"/>
      <c r="D20" s="78">
        <f t="shared" si="0"/>
        <v>0</v>
      </c>
      <c r="E20" s="2" t="s">
        <v>129</v>
      </c>
      <c r="F20" s="2" t="s">
        <v>149</v>
      </c>
      <c r="G20" s="3">
        <v>41</v>
      </c>
      <c r="H20" s="4">
        <v>1546</v>
      </c>
      <c r="I20" s="3">
        <v>634</v>
      </c>
      <c r="J20" s="52">
        <f t="shared" si="1"/>
        <v>0</v>
      </c>
    </row>
    <row r="21" spans="1:10" ht="15.95" customHeight="1" x14ac:dyDescent="0.2">
      <c r="A21" s="16">
        <v>69</v>
      </c>
      <c r="B21" s="196" t="s">
        <v>150</v>
      </c>
      <c r="C21" s="81"/>
      <c r="D21" s="32">
        <f t="shared" si="0"/>
        <v>0</v>
      </c>
      <c r="E21" s="26" t="s">
        <v>57</v>
      </c>
      <c r="F21" s="26" t="s">
        <v>77</v>
      </c>
      <c r="G21" s="66">
        <v>18</v>
      </c>
      <c r="H21" s="80">
        <v>1411</v>
      </c>
      <c r="I21" s="66">
        <v>254</v>
      </c>
      <c r="J21" s="52">
        <f t="shared" si="1"/>
        <v>0</v>
      </c>
    </row>
    <row r="22" spans="1:10" ht="15.95" customHeight="1" x14ac:dyDescent="0.2">
      <c r="A22" s="16">
        <v>70</v>
      </c>
      <c r="B22" s="197" t="s">
        <v>151</v>
      </c>
      <c r="C22" s="81"/>
      <c r="D22" s="65">
        <f t="shared" si="0"/>
        <v>0</v>
      </c>
      <c r="E22" s="2" t="s">
        <v>152</v>
      </c>
      <c r="F22" s="2" t="s">
        <v>273</v>
      </c>
      <c r="G22" s="3">
        <v>34</v>
      </c>
      <c r="H22" s="4">
        <v>1550</v>
      </c>
      <c r="I22" s="3">
        <v>527</v>
      </c>
      <c r="J22" s="52">
        <f t="shared" si="1"/>
        <v>0</v>
      </c>
    </row>
    <row r="23" spans="1:10" ht="15.95" customHeight="1" x14ac:dyDescent="0.2">
      <c r="A23" s="16">
        <v>71</v>
      </c>
      <c r="B23" s="197" t="s">
        <v>153</v>
      </c>
      <c r="C23" s="81"/>
      <c r="D23" s="65">
        <f t="shared" si="0"/>
        <v>0</v>
      </c>
      <c r="E23" s="2" t="s">
        <v>154</v>
      </c>
      <c r="F23" s="2" t="s">
        <v>155</v>
      </c>
      <c r="G23" s="3">
        <v>9</v>
      </c>
      <c r="H23" s="4">
        <v>850</v>
      </c>
      <c r="I23" s="3">
        <v>76</v>
      </c>
      <c r="J23" s="52">
        <f t="shared" si="1"/>
        <v>0</v>
      </c>
    </row>
    <row r="24" spans="1:10" ht="15.95" customHeight="1" x14ac:dyDescent="0.2">
      <c r="A24" s="16">
        <v>72</v>
      </c>
      <c r="B24" s="197" t="s">
        <v>156</v>
      </c>
      <c r="C24" s="81"/>
      <c r="D24" s="65">
        <f t="shared" si="0"/>
        <v>0</v>
      </c>
      <c r="E24" s="2" t="s">
        <v>157</v>
      </c>
      <c r="F24" s="2" t="s">
        <v>158</v>
      </c>
      <c r="G24" s="3">
        <v>11</v>
      </c>
      <c r="H24" s="5">
        <v>1077</v>
      </c>
      <c r="I24" s="3">
        <v>118</v>
      </c>
      <c r="J24" s="52">
        <f t="shared" si="1"/>
        <v>0</v>
      </c>
    </row>
    <row r="25" spans="1:10" ht="15.95" customHeight="1" x14ac:dyDescent="0.2">
      <c r="A25" s="16">
        <v>73</v>
      </c>
      <c r="B25" s="197" t="s">
        <v>230</v>
      </c>
      <c r="C25" s="81"/>
      <c r="D25" s="65">
        <f t="shared" si="0"/>
        <v>0</v>
      </c>
      <c r="E25" s="2" t="s">
        <v>74</v>
      </c>
      <c r="F25" s="2" t="s">
        <v>231</v>
      </c>
      <c r="G25" s="3">
        <v>9</v>
      </c>
      <c r="H25" s="5">
        <v>959</v>
      </c>
      <c r="I25" s="3">
        <v>86</v>
      </c>
      <c r="J25" s="52">
        <f t="shared" si="1"/>
        <v>0</v>
      </c>
    </row>
    <row r="26" spans="1:10" ht="15.95" customHeight="1" x14ac:dyDescent="0.2">
      <c r="A26" s="16">
        <v>74</v>
      </c>
      <c r="B26" s="197" t="s">
        <v>214</v>
      </c>
      <c r="C26" s="81"/>
      <c r="D26" s="65">
        <f t="shared" si="0"/>
        <v>0</v>
      </c>
      <c r="E26" s="2" t="s">
        <v>160</v>
      </c>
      <c r="F26" s="2" t="s">
        <v>159</v>
      </c>
      <c r="G26" s="3">
        <v>12</v>
      </c>
      <c r="H26" s="5">
        <v>1135</v>
      </c>
      <c r="I26" s="3">
        <v>136</v>
      </c>
      <c r="J26" s="52">
        <f t="shared" si="1"/>
        <v>0</v>
      </c>
    </row>
    <row r="27" spans="1:10" ht="15.95" customHeight="1" x14ac:dyDescent="0.2">
      <c r="A27" s="16">
        <v>75</v>
      </c>
      <c r="B27" s="197" t="s">
        <v>161</v>
      </c>
      <c r="C27" s="81"/>
      <c r="D27" s="65">
        <f t="shared" si="0"/>
        <v>0</v>
      </c>
      <c r="E27" s="2" t="s">
        <v>162</v>
      </c>
      <c r="F27" s="2" t="s">
        <v>163</v>
      </c>
      <c r="G27" s="3">
        <v>12</v>
      </c>
      <c r="H27" s="5">
        <v>1003</v>
      </c>
      <c r="I27" s="3">
        <v>120</v>
      </c>
      <c r="J27" s="52">
        <f t="shared" si="1"/>
        <v>0</v>
      </c>
    </row>
    <row r="28" spans="1:10" ht="15.75" hidden="1" customHeight="1" x14ac:dyDescent="0.2">
      <c r="A28" s="57"/>
      <c r="B28" s="58"/>
      <c r="C28" s="64"/>
      <c r="D28" s="75">
        <f t="shared" si="0"/>
        <v>0</v>
      </c>
      <c r="E28" s="28"/>
      <c r="F28" s="28"/>
      <c r="G28" s="71"/>
      <c r="H28" s="76"/>
      <c r="I28" s="62"/>
      <c r="J28" s="63"/>
    </row>
    <row r="29" spans="1:10" ht="15.75" customHeight="1" thickBot="1" x14ac:dyDescent="0.3">
      <c r="A29" s="14"/>
      <c r="B29" s="278" t="s">
        <v>249</v>
      </c>
      <c r="C29" s="279"/>
      <c r="D29" s="55">
        <f>SUM(D3:D27)</f>
        <v>0</v>
      </c>
      <c r="E29" s="13"/>
      <c r="F29" s="13"/>
      <c r="G29" s="13"/>
      <c r="H29" s="25"/>
      <c r="I29" s="22">
        <f>SUM(I3:I27)</f>
        <v>7480</v>
      </c>
      <c r="J29" s="53">
        <f>SUM(J3:J27)</f>
        <v>0</v>
      </c>
    </row>
  </sheetData>
  <sheetProtection algorithmName="SHA-512" hashValue="2MMFgixbwKhp0rbcg7Fe53MJdvooPWEpyv/2+r2Vs6ivJ5ohuys04cX9sfRer8GrIjwi67Vm2rCkKta7+36eAA==" saltValue="//BkYpToo6FVyFauIpcgoQ==" spinCount="100000" sheet="1" objects="1" scenarios="1"/>
  <protectedRanges>
    <protectedRange sqref="C28" name="Bereich1"/>
    <protectedRange sqref="C3:C27" name="Bereich1_35"/>
  </protectedRanges>
  <mergeCells count="1">
    <mergeCell ref="B29:C29"/>
  </mergeCells>
  <phoneticPr fontId="0" type="noConversion"/>
  <conditionalFormatting sqref="J28">
    <cfRule type="cellIs" dxfId="46" priority="129" stopIfTrue="1" operator="greaterThan">
      <formula>#REF!</formula>
    </cfRule>
  </conditionalFormatting>
  <conditionalFormatting sqref="D3:D4 D6:D28">
    <cfRule type="cellIs" dxfId="45" priority="89" stopIfTrue="1" operator="greaterThan">
      <formula>$D$28</formula>
    </cfRule>
  </conditionalFormatting>
  <conditionalFormatting sqref="D5">
    <cfRule type="cellIs" dxfId="44" priority="86" stopIfTrue="1" operator="greaterThan">
      <formula>$D$28</formula>
    </cfRule>
  </conditionalFormatting>
  <conditionalFormatting sqref="J3:J27">
    <cfRule type="cellIs" dxfId="43" priority="58" stopIfTrue="1" operator="greaterThan">
      <formula>$D$3</formula>
    </cfRule>
  </conditionalFormatting>
  <conditionalFormatting sqref="C3">
    <cfRule type="cellIs" priority="26" stopIfTrue="1" operator="between">
      <formula>41640</formula>
      <formula>42004</formula>
    </cfRule>
  </conditionalFormatting>
  <conditionalFormatting sqref="C4">
    <cfRule type="cellIs" priority="25" stopIfTrue="1" operator="between">
      <formula>41640</formula>
      <formula>42004</formula>
    </cfRule>
  </conditionalFormatting>
  <conditionalFormatting sqref="C5">
    <cfRule type="cellIs" priority="24" stopIfTrue="1" operator="between">
      <formula>41640</formula>
      <formula>42004</formula>
    </cfRule>
  </conditionalFormatting>
  <conditionalFormatting sqref="C6">
    <cfRule type="cellIs" priority="23" stopIfTrue="1" operator="between">
      <formula>41640</formula>
      <formula>42004</formula>
    </cfRule>
  </conditionalFormatting>
  <conditionalFormatting sqref="C7">
    <cfRule type="cellIs" priority="22" stopIfTrue="1" operator="between">
      <formula>41640</formula>
      <formula>42004</formula>
    </cfRule>
  </conditionalFormatting>
  <conditionalFormatting sqref="C8">
    <cfRule type="cellIs" priority="21" stopIfTrue="1" operator="between">
      <formula>41640</formula>
      <formula>42004</formula>
    </cfRule>
  </conditionalFormatting>
  <conditionalFormatting sqref="C9">
    <cfRule type="cellIs" priority="20" stopIfTrue="1" operator="between">
      <formula>41640</formula>
      <formula>42004</formula>
    </cfRule>
  </conditionalFormatting>
  <conditionalFormatting sqref="C10">
    <cfRule type="cellIs" priority="19" stopIfTrue="1" operator="between">
      <formula>41640</formula>
      <formula>42004</formula>
    </cfRule>
  </conditionalFormatting>
  <conditionalFormatting sqref="C11">
    <cfRule type="cellIs" priority="18" stopIfTrue="1" operator="between">
      <formula>41640</formula>
      <formula>42004</formula>
    </cfRule>
  </conditionalFormatting>
  <conditionalFormatting sqref="C12">
    <cfRule type="cellIs" priority="17" stopIfTrue="1" operator="between">
      <formula>41640</formula>
      <formula>42004</formula>
    </cfRule>
  </conditionalFormatting>
  <conditionalFormatting sqref="C13">
    <cfRule type="cellIs" priority="16" stopIfTrue="1" operator="between">
      <formula>41640</formula>
      <formula>42004</formula>
    </cfRule>
  </conditionalFormatting>
  <conditionalFormatting sqref="C14">
    <cfRule type="cellIs" priority="15" stopIfTrue="1" operator="between">
      <formula>41640</formula>
      <formula>42004</formula>
    </cfRule>
  </conditionalFormatting>
  <conditionalFormatting sqref="C15">
    <cfRule type="cellIs" priority="14" stopIfTrue="1" operator="between">
      <formula>41640</formula>
      <formula>42004</formula>
    </cfRule>
  </conditionalFormatting>
  <conditionalFormatting sqref="C16">
    <cfRule type="cellIs" priority="13" stopIfTrue="1" operator="between">
      <formula>41640</formula>
      <formula>42004</formula>
    </cfRule>
  </conditionalFormatting>
  <conditionalFormatting sqref="C17">
    <cfRule type="cellIs" priority="12" stopIfTrue="1" operator="between">
      <formula>41640</formula>
      <formula>42004</formula>
    </cfRule>
  </conditionalFormatting>
  <conditionalFormatting sqref="C18">
    <cfRule type="cellIs" priority="11" stopIfTrue="1" operator="between">
      <formula>41640</formula>
      <formula>42004</formula>
    </cfRule>
  </conditionalFormatting>
  <conditionalFormatting sqref="C19">
    <cfRule type="cellIs" priority="10" stopIfTrue="1" operator="between">
      <formula>41640</formula>
      <formula>42004</formula>
    </cfRule>
  </conditionalFormatting>
  <conditionalFormatting sqref="C20">
    <cfRule type="cellIs" priority="9" stopIfTrue="1" operator="between">
      <formula>41640</formula>
      <formula>42004</formula>
    </cfRule>
  </conditionalFormatting>
  <conditionalFormatting sqref="C21">
    <cfRule type="cellIs" priority="8" stopIfTrue="1" operator="between">
      <formula>41640</formula>
      <formula>42004</formula>
    </cfRule>
  </conditionalFormatting>
  <conditionalFormatting sqref="C22">
    <cfRule type="cellIs" priority="7" stopIfTrue="1" operator="between">
      <formula>41640</formula>
      <formula>42004</formula>
    </cfRule>
  </conditionalFormatting>
  <conditionalFormatting sqref="C23">
    <cfRule type="cellIs" priority="6" stopIfTrue="1" operator="between">
      <formula>41640</formula>
      <formula>42004</formula>
    </cfRule>
  </conditionalFormatting>
  <conditionalFormatting sqref="C24">
    <cfRule type="cellIs" priority="5" stopIfTrue="1" operator="between">
      <formula>41640</formula>
      <formula>42004</formula>
    </cfRule>
  </conditionalFormatting>
  <conditionalFormatting sqref="C25">
    <cfRule type="cellIs" priority="4" stopIfTrue="1" operator="between">
      <formula>41640</formula>
      <formula>42004</formula>
    </cfRule>
  </conditionalFormatting>
  <conditionalFormatting sqref="C26">
    <cfRule type="cellIs" priority="3" stopIfTrue="1" operator="between">
      <formula>41640</formula>
      <formula>42004</formula>
    </cfRule>
  </conditionalFormatting>
  <conditionalFormatting sqref="C27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3:C27">
      <formula1>42430</formula1>
      <formula2>42674</formula2>
    </dataValidation>
  </dataValidations>
  <hyperlinks>
    <hyperlink ref="B3" r:id="rId1"/>
    <hyperlink ref="B4" r:id="rId2"/>
    <hyperlink ref="B5" r:id="rId3"/>
    <hyperlink ref="B6" r:id="rId4"/>
    <hyperlink ref="B7" r:id="rId5"/>
    <hyperlink ref="B8" r:id="rId6" display="Montvoie, Col du"/>
    <hyperlink ref="B9" r:id="rId7"/>
    <hyperlink ref="B10" r:id="rId8"/>
    <hyperlink ref="B12" r:id="rId9"/>
    <hyperlink ref="B11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</hyperlinks>
  <pageMargins left="0.78740157480314965" right="0.78740157480314965" top="0.86614173228346458" bottom="0.98425196850393704" header="0.51181102362204722" footer="0.51181102362204722"/>
  <pageSetup paperSize="9" orientation="landscape" r:id="rId26"/>
  <headerFooter alignWithMargins="0">
    <oddFooter>&amp;L&amp;"Arial,Fett"&amp;11FMS Pässewettbewerb 2016&amp;C&amp;"Arial,Fett"&amp;11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C3" sqref="C3:C27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customWidth="1"/>
    <col min="4" max="4" width="3.85546875" bestFit="1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3" ht="24.95" customHeight="1" thickBot="1" x14ac:dyDescent="0.3">
      <c r="A1" s="10" t="s">
        <v>372</v>
      </c>
      <c r="B1" s="11"/>
      <c r="C1" s="11"/>
      <c r="D1" s="11"/>
      <c r="E1" s="11"/>
      <c r="F1" s="11"/>
      <c r="G1" s="11"/>
      <c r="H1" s="11"/>
      <c r="I1" s="11"/>
      <c r="J1" s="12"/>
    </row>
    <row r="2" spans="1:13" ht="18" customHeight="1" thickBot="1" x14ac:dyDescent="0.3">
      <c r="A2" s="6" t="s">
        <v>246</v>
      </c>
      <c r="B2" s="7" t="s">
        <v>0</v>
      </c>
      <c r="C2" s="44" t="s">
        <v>10</v>
      </c>
      <c r="D2" s="31" t="s">
        <v>229</v>
      </c>
      <c r="E2" s="7" t="s">
        <v>1</v>
      </c>
      <c r="F2" s="7" t="s">
        <v>2</v>
      </c>
      <c r="G2" s="8" t="s">
        <v>3</v>
      </c>
      <c r="H2" s="8" t="s">
        <v>4</v>
      </c>
      <c r="I2" s="8" t="s">
        <v>5</v>
      </c>
      <c r="J2" s="51" t="s">
        <v>11</v>
      </c>
    </row>
    <row r="3" spans="1:13" ht="15.95" customHeight="1" x14ac:dyDescent="0.2">
      <c r="A3" s="9">
        <v>76</v>
      </c>
      <c r="B3" s="197" t="s">
        <v>274</v>
      </c>
      <c r="C3" s="81"/>
      <c r="D3" s="65">
        <f t="shared" ref="D3:D28" si="0">IF(C3,1,0)</f>
        <v>0</v>
      </c>
      <c r="E3" s="2" t="s">
        <v>166</v>
      </c>
      <c r="F3" s="2" t="s">
        <v>167</v>
      </c>
      <c r="G3" s="3">
        <v>13</v>
      </c>
      <c r="H3" s="15">
        <v>779</v>
      </c>
      <c r="I3" s="3">
        <v>101</v>
      </c>
      <c r="J3" s="52">
        <f t="shared" ref="J3:J27" si="1">IF(D3=1,I3,0)</f>
        <v>0</v>
      </c>
    </row>
    <row r="4" spans="1:13" ht="15.95" customHeight="1" x14ac:dyDescent="0.2">
      <c r="A4" s="9">
        <v>77</v>
      </c>
      <c r="B4" s="197" t="s">
        <v>276</v>
      </c>
      <c r="C4" s="81"/>
      <c r="D4" s="65">
        <f t="shared" si="0"/>
        <v>0</v>
      </c>
      <c r="E4" s="142" t="s">
        <v>164</v>
      </c>
      <c r="F4" s="142" t="s">
        <v>165</v>
      </c>
      <c r="G4" s="3">
        <v>34</v>
      </c>
      <c r="H4" s="15">
        <v>2065</v>
      </c>
      <c r="I4" s="3">
        <v>702</v>
      </c>
      <c r="J4" s="52">
        <f t="shared" si="1"/>
        <v>0</v>
      </c>
    </row>
    <row r="5" spans="1:13" ht="15.95" customHeight="1" x14ac:dyDescent="0.2">
      <c r="A5" s="9">
        <v>78</v>
      </c>
      <c r="B5" s="197" t="s">
        <v>232</v>
      </c>
      <c r="C5" s="81"/>
      <c r="D5" s="65">
        <f t="shared" si="0"/>
        <v>0</v>
      </c>
      <c r="E5" s="2" t="s">
        <v>233</v>
      </c>
      <c r="F5" s="2" t="s">
        <v>222</v>
      </c>
      <c r="G5" s="3">
        <v>8</v>
      </c>
      <c r="H5" s="15">
        <v>797</v>
      </c>
      <c r="I5" s="3">
        <v>64</v>
      </c>
      <c r="J5" s="52">
        <f t="shared" si="1"/>
        <v>0</v>
      </c>
    </row>
    <row r="6" spans="1:13" ht="15.95" customHeight="1" x14ac:dyDescent="0.2">
      <c r="A6" s="9">
        <v>79</v>
      </c>
      <c r="B6" s="197" t="s">
        <v>169</v>
      </c>
      <c r="C6" s="81"/>
      <c r="D6" s="65">
        <f t="shared" si="0"/>
        <v>0</v>
      </c>
      <c r="E6" s="2" t="s">
        <v>170</v>
      </c>
      <c r="F6" s="2" t="s">
        <v>52</v>
      </c>
      <c r="G6" s="3">
        <v>31</v>
      </c>
      <c r="H6" s="15">
        <v>932</v>
      </c>
      <c r="I6" s="3">
        <v>289</v>
      </c>
      <c r="J6" s="52">
        <f t="shared" si="1"/>
        <v>0</v>
      </c>
    </row>
    <row r="7" spans="1:13" ht="15.95" customHeight="1" x14ac:dyDescent="0.2">
      <c r="A7" s="9">
        <v>80</v>
      </c>
      <c r="B7" s="197" t="s">
        <v>171</v>
      </c>
      <c r="C7" s="81"/>
      <c r="D7" s="65">
        <f t="shared" si="0"/>
        <v>0</v>
      </c>
      <c r="E7" s="2" t="s">
        <v>172</v>
      </c>
      <c r="F7" s="2" t="s">
        <v>173</v>
      </c>
      <c r="G7" s="3">
        <v>11</v>
      </c>
      <c r="H7" s="15">
        <v>1190</v>
      </c>
      <c r="I7" s="3">
        <v>131</v>
      </c>
      <c r="J7" s="52">
        <f t="shared" si="1"/>
        <v>0</v>
      </c>
    </row>
    <row r="8" spans="1:13" ht="15.95" customHeight="1" x14ac:dyDescent="0.2">
      <c r="A8" s="9">
        <v>81</v>
      </c>
      <c r="B8" s="197" t="s">
        <v>174</v>
      </c>
      <c r="C8" s="81"/>
      <c r="D8" s="65">
        <f t="shared" si="0"/>
        <v>0</v>
      </c>
      <c r="E8" s="2" t="s">
        <v>175</v>
      </c>
      <c r="F8" s="2" t="s">
        <v>176</v>
      </c>
      <c r="G8" s="3">
        <v>12</v>
      </c>
      <c r="H8" s="15">
        <v>1167</v>
      </c>
      <c r="I8" s="3">
        <v>140</v>
      </c>
      <c r="J8" s="52">
        <f t="shared" si="1"/>
        <v>0</v>
      </c>
    </row>
    <row r="9" spans="1:13" ht="15.95" customHeight="1" x14ac:dyDescent="0.2">
      <c r="A9" s="9">
        <v>82</v>
      </c>
      <c r="B9" s="197" t="s">
        <v>177</v>
      </c>
      <c r="C9" s="81"/>
      <c r="D9" s="65">
        <f t="shared" si="0"/>
        <v>0</v>
      </c>
      <c r="E9" s="2" t="s">
        <v>178</v>
      </c>
      <c r="F9" s="2" t="s">
        <v>179</v>
      </c>
      <c r="G9" s="3">
        <v>15</v>
      </c>
      <c r="H9" s="15">
        <v>1051</v>
      </c>
      <c r="I9" s="3">
        <v>158</v>
      </c>
      <c r="J9" s="52">
        <f t="shared" si="1"/>
        <v>0</v>
      </c>
    </row>
    <row r="10" spans="1:13" ht="15.95" customHeight="1" x14ac:dyDescent="0.2">
      <c r="A10" s="9">
        <v>83</v>
      </c>
      <c r="B10" s="197" t="s">
        <v>180</v>
      </c>
      <c r="C10" s="81"/>
      <c r="D10" s="65">
        <f t="shared" si="0"/>
        <v>0</v>
      </c>
      <c r="E10" s="2" t="s">
        <v>181</v>
      </c>
      <c r="F10" s="2" t="s">
        <v>182</v>
      </c>
      <c r="G10" s="3">
        <v>21</v>
      </c>
      <c r="H10" s="15">
        <v>1300</v>
      </c>
      <c r="I10" s="3">
        <v>273</v>
      </c>
      <c r="J10" s="52">
        <f t="shared" si="1"/>
        <v>0</v>
      </c>
    </row>
    <row r="11" spans="1:13" ht="15.95" customHeight="1" x14ac:dyDescent="0.2">
      <c r="A11" s="9">
        <v>84</v>
      </c>
      <c r="B11" s="197" t="s">
        <v>183</v>
      </c>
      <c r="C11" s="81"/>
      <c r="D11" s="65">
        <f t="shared" si="0"/>
        <v>0</v>
      </c>
      <c r="E11" s="2" t="s">
        <v>184</v>
      </c>
      <c r="F11" s="2" t="s">
        <v>185</v>
      </c>
      <c r="G11" s="3">
        <v>46</v>
      </c>
      <c r="H11" s="15">
        <v>2005</v>
      </c>
      <c r="I11" s="3">
        <v>922</v>
      </c>
      <c r="J11" s="52">
        <f t="shared" si="1"/>
        <v>0</v>
      </c>
    </row>
    <row r="12" spans="1:13" ht="15.95" customHeight="1" x14ac:dyDescent="0.2">
      <c r="A12" s="9">
        <v>85</v>
      </c>
      <c r="B12" s="197" t="s">
        <v>186</v>
      </c>
      <c r="C12" s="81"/>
      <c r="D12" s="65">
        <f t="shared" si="0"/>
        <v>0</v>
      </c>
      <c r="E12" s="2" t="s">
        <v>186</v>
      </c>
      <c r="F12" s="2" t="s">
        <v>116</v>
      </c>
      <c r="G12" s="3">
        <v>39</v>
      </c>
      <c r="H12" s="15">
        <v>2113</v>
      </c>
      <c r="I12" s="3">
        <v>824</v>
      </c>
      <c r="J12" s="52">
        <f t="shared" si="1"/>
        <v>0</v>
      </c>
      <c r="M12" s="27"/>
    </row>
    <row r="13" spans="1:13" ht="15.95" customHeight="1" x14ac:dyDescent="0.2">
      <c r="A13" s="9">
        <v>86</v>
      </c>
      <c r="B13" s="197" t="s">
        <v>225</v>
      </c>
      <c r="C13" s="81"/>
      <c r="D13" s="78">
        <f t="shared" si="0"/>
        <v>0</v>
      </c>
      <c r="E13" s="2" t="s">
        <v>161</v>
      </c>
      <c r="F13" s="2" t="s">
        <v>226</v>
      </c>
      <c r="G13" s="3">
        <v>7</v>
      </c>
      <c r="H13" s="5">
        <v>1107</v>
      </c>
      <c r="I13" s="3">
        <v>77</v>
      </c>
      <c r="J13" s="52">
        <f t="shared" si="1"/>
        <v>0</v>
      </c>
    </row>
    <row r="14" spans="1:13" ht="15.95" customHeight="1" x14ac:dyDescent="0.2">
      <c r="A14" s="9">
        <v>87</v>
      </c>
      <c r="B14" s="197" t="s">
        <v>389</v>
      </c>
      <c r="C14" s="81"/>
      <c r="D14" s="65">
        <f t="shared" si="0"/>
        <v>0</v>
      </c>
      <c r="E14" s="2" t="s">
        <v>137</v>
      </c>
      <c r="F14" s="2" t="s">
        <v>135</v>
      </c>
      <c r="G14" s="3">
        <v>27</v>
      </c>
      <c r="H14" s="15">
        <v>2091</v>
      </c>
      <c r="I14" s="3">
        <v>564</v>
      </c>
      <c r="J14" s="52">
        <f t="shared" si="1"/>
        <v>0</v>
      </c>
    </row>
    <row r="15" spans="1:13" ht="15.95" customHeight="1" x14ac:dyDescent="0.2">
      <c r="A15" s="9">
        <v>88</v>
      </c>
      <c r="B15" s="197" t="s">
        <v>187</v>
      </c>
      <c r="C15" s="81"/>
      <c r="D15" s="65">
        <f t="shared" si="0"/>
        <v>0</v>
      </c>
      <c r="E15" s="2" t="s">
        <v>29</v>
      </c>
      <c r="F15" s="2" t="s">
        <v>167</v>
      </c>
      <c r="G15" s="3">
        <v>16</v>
      </c>
      <c r="H15" s="15">
        <v>621</v>
      </c>
      <c r="I15" s="3">
        <v>99</v>
      </c>
      <c r="J15" s="52">
        <f t="shared" si="1"/>
        <v>0</v>
      </c>
    </row>
    <row r="16" spans="1:13" ht="15.95" customHeight="1" x14ac:dyDescent="0.2">
      <c r="A16" s="9">
        <v>89</v>
      </c>
      <c r="B16" s="197" t="s">
        <v>234</v>
      </c>
      <c r="C16" s="81"/>
      <c r="D16" s="65">
        <f t="shared" si="0"/>
        <v>0</v>
      </c>
      <c r="E16" s="2" t="s">
        <v>235</v>
      </c>
      <c r="F16" s="2" t="s">
        <v>236</v>
      </c>
      <c r="G16" s="3">
        <v>15</v>
      </c>
      <c r="H16" s="15">
        <v>954</v>
      </c>
      <c r="I16" s="3">
        <v>143</v>
      </c>
      <c r="J16" s="52">
        <f t="shared" si="1"/>
        <v>0</v>
      </c>
    </row>
    <row r="17" spans="1:10" ht="15.95" customHeight="1" x14ac:dyDescent="0.2">
      <c r="A17" s="9">
        <v>90</v>
      </c>
      <c r="B17" s="197" t="s">
        <v>188</v>
      </c>
      <c r="C17" s="81"/>
      <c r="D17" s="65">
        <f t="shared" si="0"/>
        <v>0</v>
      </c>
      <c r="E17" s="2" t="s">
        <v>189</v>
      </c>
      <c r="F17" s="2" t="s">
        <v>163</v>
      </c>
      <c r="G17" s="3">
        <v>10</v>
      </c>
      <c r="H17" s="15">
        <v>942</v>
      </c>
      <c r="I17" s="3">
        <v>94</v>
      </c>
      <c r="J17" s="149">
        <f t="shared" si="1"/>
        <v>0</v>
      </c>
    </row>
    <row r="18" spans="1:10" ht="15.95" customHeight="1" x14ac:dyDescent="0.2">
      <c r="A18" s="9">
        <v>91</v>
      </c>
      <c r="B18" s="197" t="s">
        <v>190</v>
      </c>
      <c r="C18" s="81"/>
      <c r="D18" s="65">
        <f t="shared" si="0"/>
        <v>0</v>
      </c>
      <c r="E18" s="2" t="s">
        <v>82</v>
      </c>
      <c r="F18" s="2" t="s">
        <v>191</v>
      </c>
      <c r="G18" s="3">
        <v>46</v>
      </c>
      <c r="H18" s="15">
        <v>2224</v>
      </c>
      <c r="I18" s="15">
        <v>1023</v>
      </c>
      <c r="J18" s="52">
        <f t="shared" si="1"/>
        <v>0</v>
      </c>
    </row>
    <row r="19" spans="1:10" ht="15.95" customHeight="1" x14ac:dyDescent="0.2">
      <c r="A19" s="9">
        <v>92</v>
      </c>
      <c r="B19" s="197" t="s">
        <v>401</v>
      </c>
      <c r="C19" s="81"/>
      <c r="D19" s="78">
        <f t="shared" si="0"/>
        <v>0</v>
      </c>
      <c r="E19" s="2" t="s">
        <v>223</v>
      </c>
      <c r="F19" s="2" t="s">
        <v>224</v>
      </c>
      <c r="G19" s="3">
        <v>12</v>
      </c>
      <c r="H19" s="15">
        <v>878</v>
      </c>
      <c r="I19" s="3">
        <v>105</v>
      </c>
      <c r="J19" s="52">
        <f t="shared" si="1"/>
        <v>0</v>
      </c>
    </row>
    <row r="20" spans="1:10" ht="15.95" customHeight="1" x14ac:dyDescent="0.2">
      <c r="A20" s="9">
        <v>93</v>
      </c>
      <c r="B20" s="197" t="s">
        <v>192</v>
      </c>
      <c r="C20" s="81"/>
      <c r="D20" s="65">
        <f t="shared" si="0"/>
        <v>0</v>
      </c>
      <c r="E20" s="2" t="s">
        <v>193</v>
      </c>
      <c r="F20" s="2" t="s">
        <v>275</v>
      </c>
      <c r="G20" s="3">
        <v>27</v>
      </c>
      <c r="H20" s="15">
        <v>1258</v>
      </c>
      <c r="I20" s="3">
        <v>340</v>
      </c>
      <c r="J20" s="52">
        <f t="shared" si="1"/>
        <v>0</v>
      </c>
    </row>
    <row r="21" spans="1:10" ht="15.95" customHeight="1" x14ac:dyDescent="0.2">
      <c r="A21" s="9">
        <v>94</v>
      </c>
      <c r="B21" s="197" t="s">
        <v>194</v>
      </c>
      <c r="C21" s="81"/>
      <c r="D21" s="65">
        <f t="shared" si="0"/>
        <v>0</v>
      </c>
      <c r="E21" s="2" t="s">
        <v>195</v>
      </c>
      <c r="F21" s="2" t="s">
        <v>196</v>
      </c>
      <c r="G21" s="3">
        <v>20</v>
      </c>
      <c r="H21" s="15">
        <v>1166</v>
      </c>
      <c r="I21" s="3">
        <v>233</v>
      </c>
      <c r="J21" s="52">
        <f t="shared" si="1"/>
        <v>0</v>
      </c>
    </row>
    <row r="22" spans="1:10" ht="15.95" customHeight="1" x14ac:dyDescent="0.2">
      <c r="A22" s="9">
        <v>95</v>
      </c>
      <c r="B22" s="197" t="s">
        <v>197</v>
      </c>
      <c r="C22" s="81"/>
      <c r="D22" s="65">
        <f t="shared" si="0"/>
        <v>0</v>
      </c>
      <c r="E22" s="2" t="s">
        <v>277</v>
      </c>
      <c r="F22" s="142" t="s">
        <v>384</v>
      </c>
      <c r="G22" s="3">
        <v>33</v>
      </c>
      <c r="H22" s="15">
        <v>2503</v>
      </c>
      <c r="I22" s="3">
        <v>826</v>
      </c>
      <c r="J22" s="52">
        <f t="shared" si="1"/>
        <v>0</v>
      </c>
    </row>
    <row r="23" spans="1:10" ht="15.95" customHeight="1" x14ac:dyDescent="0.2">
      <c r="A23" s="9">
        <v>96</v>
      </c>
      <c r="B23" s="197" t="s">
        <v>198</v>
      </c>
      <c r="C23" s="81"/>
      <c r="D23" s="65">
        <f t="shared" si="0"/>
        <v>0</v>
      </c>
      <c r="E23" s="2" t="s">
        <v>199</v>
      </c>
      <c r="F23" s="2" t="s">
        <v>200</v>
      </c>
      <c r="G23" s="3">
        <v>6</v>
      </c>
      <c r="H23" s="15">
        <v>843</v>
      </c>
      <c r="I23" s="3">
        <v>50</v>
      </c>
      <c r="J23" s="52">
        <f t="shared" si="1"/>
        <v>0</v>
      </c>
    </row>
    <row r="24" spans="1:10" ht="15.95" customHeight="1" x14ac:dyDescent="0.2">
      <c r="A24" s="9">
        <v>97</v>
      </c>
      <c r="B24" s="197" t="s">
        <v>201</v>
      </c>
      <c r="C24" s="81"/>
      <c r="D24" s="65">
        <f t="shared" si="0"/>
        <v>0</v>
      </c>
      <c r="E24" s="2" t="s">
        <v>202</v>
      </c>
      <c r="F24" s="2" t="s">
        <v>85</v>
      </c>
      <c r="G24" s="3">
        <v>11</v>
      </c>
      <c r="H24" s="5">
        <v>1279</v>
      </c>
      <c r="I24" s="3">
        <v>141</v>
      </c>
      <c r="J24" s="52">
        <f t="shared" si="1"/>
        <v>0</v>
      </c>
    </row>
    <row r="25" spans="1:10" ht="15.95" customHeight="1" x14ac:dyDescent="0.2">
      <c r="A25" s="9">
        <v>98</v>
      </c>
      <c r="B25" s="197" t="s">
        <v>203</v>
      </c>
      <c r="C25" s="81"/>
      <c r="D25" s="65">
        <f t="shared" si="0"/>
        <v>0</v>
      </c>
      <c r="E25" s="2" t="s">
        <v>204</v>
      </c>
      <c r="F25" s="2" t="s">
        <v>205</v>
      </c>
      <c r="G25" s="3">
        <v>12</v>
      </c>
      <c r="H25" s="5">
        <v>1092</v>
      </c>
      <c r="I25" s="3">
        <v>131</v>
      </c>
      <c r="J25" s="52">
        <f t="shared" si="1"/>
        <v>0</v>
      </c>
    </row>
    <row r="26" spans="1:10" ht="15.95" customHeight="1" x14ac:dyDescent="0.2">
      <c r="A26" s="9">
        <v>99</v>
      </c>
      <c r="B26" s="197" t="s">
        <v>206</v>
      </c>
      <c r="C26" s="81"/>
      <c r="D26" s="65">
        <f t="shared" si="0"/>
        <v>0</v>
      </c>
      <c r="E26" s="2" t="s">
        <v>207</v>
      </c>
      <c r="F26" s="2" t="s">
        <v>54</v>
      </c>
      <c r="G26" s="3">
        <v>10</v>
      </c>
      <c r="H26" s="5">
        <v>1631</v>
      </c>
      <c r="I26" s="3">
        <v>163</v>
      </c>
      <c r="J26" s="52">
        <f t="shared" si="1"/>
        <v>0</v>
      </c>
    </row>
    <row r="27" spans="1:10" ht="15.95" customHeight="1" x14ac:dyDescent="0.2">
      <c r="A27" s="9">
        <v>100</v>
      </c>
      <c r="B27" s="197" t="s">
        <v>208</v>
      </c>
      <c r="C27" s="81"/>
      <c r="D27" s="65">
        <f t="shared" si="0"/>
        <v>0</v>
      </c>
      <c r="E27" s="2" t="s">
        <v>209</v>
      </c>
      <c r="F27" s="2" t="s">
        <v>210</v>
      </c>
      <c r="G27" s="3">
        <v>13</v>
      </c>
      <c r="H27" s="5">
        <v>943</v>
      </c>
      <c r="I27" s="3">
        <v>123</v>
      </c>
      <c r="J27" s="52">
        <f t="shared" si="1"/>
        <v>0</v>
      </c>
    </row>
    <row r="28" spans="1:10" ht="15.75" hidden="1" customHeight="1" x14ac:dyDescent="0.2">
      <c r="A28" s="57"/>
      <c r="B28" s="58"/>
      <c r="C28" s="79"/>
      <c r="D28" s="70">
        <f t="shared" si="0"/>
        <v>0</v>
      </c>
      <c r="E28" s="28"/>
      <c r="F28" s="28"/>
      <c r="G28" s="71"/>
      <c r="H28" s="61"/>
      <c r="I28" s="62"/>
      <c r="J28" s="63"/>
    </row>
    <row r="29" spans="1:10" ht="15.95" customHeight="1" thickBot="1" x14ac:dyDescent="0.3">
      <c r="A29" s="14"/>
      <c r="B29" s="278" t="s">
        <v>250</v>
      </c>
      <c r="C29" s="278"/>
      <c r="D29" s="55">
        <f>SUM(D3:D27)</f>
        <v>0</v>
      </c>
      <c r="E29" s="13"/>
      <c r="F29" s="13"/>
      <c r="G29" s="13"/>
      <c r="H29" s="25"/>
      <c r="I29" s="22">
        <f>SUM(I3:I27)</f>
        <v>7716</v>
      </c>
      <c r="J29" s="53">
        <f>SUM(J3:J27)</f>
        <v>0</v>
      </c>
    </row>
    <row r="30" spans="1:10" ht="15.95" customHeight="1" x14ac:dyDescent="0.2"/>
    <row r="31" spans="1:10" ht="15" customHeight="1" x14ac:dyDescent="0.2"/>
    <row r="32" spans="1:10" ht="15" customHeight="1" x14ac:dyDescent="0.2">
      <c r="C32" s="154"/>
      <c r="D32" s="154"/>
      <c r="E32" s="154"/>
      <c r="F32" s="154"/>
      <c r="G32" s="154"/>
      <c r="H32" s="154"/>
      <c r="I32" s="154"/>
    </row>
    <row r="33" spans="3:13" ht="15" customHeight="1" x14ac:dyDescent="0.2">
      <c r="C33" s="154"/>
      <c r="D33" s="154"/>
      <c r="E33" s="154"/>
      <c r="F33" s="154"/>
      <c r="G33" s="154"/>
      <c r="H33" s="154"/>
      <c r="I33" s="154"/>
    </row>
    <row r="34" spans="3:13" ht="15" customHeight="1" x14ac:dyDescent="0.2">
      <c r="C34" s="154"/>
      <c r="D34" s="154"/>
      <c r="E34" s="154"/>
      <c r="F34" s="154"/>
      <c r="G34" s="154"/>
      <c r="H34" s="154"/>
      <c r="I34" s="154"/>
    </row>
    <row r="35" spans="3:13" x14ac:dyDescent="0.2">
      <c r="M35" s="28"/>
    </row>
  </sheetData>
  <sheetProtection algorithmName="SHA-512" hashValue="D3weIoNI5s0NzdqsShWYIdY+nnCNtIncMDoHsWRnOlRL+7+J9vvG/O2ws0JLjVAvyVsHOpgp6T88ZVsjvv79ug==" saltValue="faQrG9mlLzOIg6zJsbGJUg==" spinCount="100000" sheet="1" objects="1" scenarios="1"/>
  <protectedRanges>
    <protectedRange sqref="C3:C27" name="Bereich1_11_1"/>
  </protectedRanges>
  <mergeCells count="1">
    <mergeCell ref="B29:C29"/>
  </mergeCells>
  <phoneticPr fontId="0" type="noConversion"/>
  <conditionalFormatting sqref="D19 D28 D3:D16">
    <cfRule type="cellIs" dxfId="42" priority="147" stopIfTrue="1" operator="greaterThan">
      <formula>$D$28</formula>
    </cfRule>
  </conditionalFormatting>
  <conditionalFormatting sqref="J28">
    <cfRule type="cellIs" dxfId="41" priority="148" stopIfTrue="1" operator="greaterThan">
      <formula>#REF!</formula>
    </cfRule>
  </conditionalFormatting>
  <conditionalFormatting sqref="J17:J18">
    <cfRule type="cellIs" dxfId="40" priority="113" stopIfTrue="1" operator="greaterThan">
      <formula>$D$5</formula>
    </cfRule>
  </conditionalFormatting>
  <conditionalFormatting sqref="D17">
    <cfRule type="cellIs" dxfId="39" priority="82" stopIfTrue="1" operator="greaterThan">
      <formula>$D$28</formula>
    </cfRule>
  </conditionalFormatting>
  <conditionalFormatting sqref="D18">
    <cfRule type="cellIs" dxfId="38" priority="81" stopIfTrue="1" operator="greaterThan">
      <formula>$D$28</formula>
    </cfRule>
  </conditionalFormatting>
  <conditionalFormatting sqref="D20">
    <cfRule type="cellIs" dxfId="37" priority="80" stopIfTrue="1" operator="greaterThan">
      <formula>$D$28</formula>
    </cfRule>
  </conditionalFormatting>
  <conditionalFormatting sqref="D21">
    <cfRule type="cellIs" dxfId="36" priority="79" stopIfTrue="1" operator="greaterThan">
      <formula>$D$28</formula>
    </cfRule>
  </conditionalFormatting>
  <conditionalFormatting sqref="D22">
    <cfRule type="cellIs" dxfId="35" priority="78" stopIfTrue="1" operator="greaterThan">
      <formula>$D$28</formula>
    </cfRule>
  </conditionalFormatting>
  <conditionalFormatting sqref="D23">
    <cfRule type="cellIs" dxfId="34" priority="77" stopIfTrue="1" operator="greaterThan">
      <formula>$D$28</formula>
    </cfRule>
  </conditionalFormatting>
  <conditionalFormatting sqref="D24">
    <cfRule type="cellIs" dxfId="33" priority="76" stopIfTrue="1" operator="greaterThan">
      <formula>$D$28</formula>
    </cfRule>
  </conditionalFormatting>
  <conditionalFormatting sqref="D25">
    <cfRule type="cellIs" dxfId="32" priority="75" stopIfTrue="1" operator="greaterThan">
      <formula>$D$28</formula>
    </cfRule>
  </conditionalFormatting>
  <conditionalFormatting sqref="D26">
    <cfRule type="cellIs" dxfId="31" priority="74" stopIfTrue="1" operator="greaterThan">
      <formula>$D$28</formula>
    </cfRule>
  </conditionalFormatting>
  <conditionalFormatting sqref="D27">
    <cfRule type="cellIs" dxfId="30" priority="73" stopIfTrue="1" operator="greaterThan">
      <formula>$D$28</formula>
    </cfRule>
  </conditionalFormatting>
  <conditionalFormatting sqref="J19">
    <cfRule type="cellIs" dxfId="29" priority="72" stopIfTrue="1" operator="greaterThan">
      <formula>$D$5</formula>
    </cfRule>
  </conditionalFormatting>
  <conditionalFormatting sqref="J20">
    <cfRule type="cellIs" dxfId="28" priority="71" stopIfTrue="1" operator="greaterThan">
      <formula>$D$5</formula>
    </cfRule>
  </conditionalFormatting>
  <conditionalFormatting sqref="J21">
    <cfRule type="cellIs" dxfId="27" priority="70" stopIfTrue="1" operator="greaterThan">
      <formula>$D$5</formula>
    </cfRule>
  </conditionalFormatting>
  <conditionalFormatting sqref="J22">
    <cfRule type="cellIs" dxfId="26" priority="69" stopIfTrue="1" operator="greaterThan">
      <formula>$D$5</formula>
    </cfRule>
  </conditionalFormatting>
  <conditionalFormatting sqref="J23">
    <cfRule type="cellIs" dxfId="25" priority="68" stopIfTrue="1" operator="greaterThan">
      <formula>$D$5</formula>
    </cfRule>
  </conditionalFormatting>
  <conditionalFormatting sqref="J24">
    <cfRule type="cellIs" dxfId="24" priority="67" stopIfTrue="1" operator="greaterThan">
      <formula>$D$5</formula>
    </cfRule>
  </conditionalFormatting>
  <conditionalFormatting sqref="J25">
    <cfRule type="cellIs" dxfId="23" priority="66" stopIfTrue="1" operator="greaterThan">
      <formula>$D$5</formula>
    </cfRule>
  </conditionalFormatting>
  <conditionalFormatting sqref="J26">
    <cfRule type="cellIs" dxfId="22" priority="65" stopIfTrue="1" operator="greaterThan">
      <formula>$D$5</formula>
    </cfRule>
  </conditionalFormatting>
  <conditionalFormatting sqref="J27">
    <cfRule type="cellIs" dxfId="21" priority="64" stopIfTrue="1" operator="greaterThan">
      <formula>$D$5</formula>
    </cfRule>
  </conditionalFormatting>
  <conditionalFormatting sqref="M12">
    <cfRule type="cellIs" dxfId="20" priority="57" stopIfTrue="1" operator="greaterThan">
      <formula>$D$5</formula>
    </cfRule>
  </conditionalFormatting>
  <conditionalFormatting sqref="J16">
    <cfRule type="cellIs" dxfId="19" priority="56" stopIfTrue="1" operator="greaterThan">
      <formula>$D$5</formula>
    </cfRule>
  </conditionalFormatting>
  <conditionalFormatting sqref="J15">
    <cfRule type="cellIs" dxfId="18" priority="55" stopIfTrue="1" operator="greaterThan">
      <formula>$D$5</formula>
    </cfRule>
  </conditionalFormatting>
  <conditionalFormatting sqref="J14">
    <cfRule type="cellIs" dxfId="17" priority="54" stopIfTrue="1" operator="greaterThan">
      <formula>$D$5</formula>
    </cfRule>
  </conditionalFormatting>
  <conditionalFormatting sqref="J13">
    <cfRule type="cellIs" dxfId="16" priority="53" stopIfTrue="1" operator="greaterThan">
      <formula>$D$5</formula>
    </cfRule>
  </conditionalFormatting>
  <conditionalFormatting sqref="J12">
    <cfRule type="cellIs" dxfId="15" priority="52" stopIfTrue="1" operator="greaterThan">
      <formula>$D$5</formula>
    </cfRule>
  </conditionalFormatting>
  <conditionalFormatting sqref="J11">
    <cfRule type="cellIs" dxfId="14" priority="51" stopIfTrue="1" operator="greaterThan">
      <formula>$D$5</formula>
    </cfRule>
  </conditionalFormatting>
  <conditionalFormatting sqref="J10">
    <cfRule type="cellIs" dxfId="13" priority="50" stopIfTrue="1" operator="greaterThan">
      <formula>$D$5</formula>
    </cfRule>
  </conditionalFormatting>
  <conditionalFormatting sqref="J9">
    <cfRule type="cellIs" dxfId="12" priority="49" stopIfTrue="1" operator="greaterThan">
      <formula>$D$5</formula>
    </cfRule>
  </conditionalFormatting>
  <conditionalFormatting sqref="J8">
    <cfRule type="cellIs" dxfId="11" priority="48" stopIfTrue="1" operator="greaterThan">
      <formula>$D$5</formula>
    </cfRule>
  </conditionalFormatting>
  <conditionalFormatting sqref="J7">
    <cfRule type="cellIs" dxfId="10" priority="47" stopIfTrue="1" operator="greaterThan">
      <formula>$D$5</formula>
    </cfRule>
  </conditionalFormatting>
  <conditionalFormatting sqref="J6">
    <cfRule type="cellIs" dxfId="9" priority="46" stopIfTrue="1" operator="greaterThan">
      <formula>$D$5</formula>
    </cfRule>
  </conditionalFormatting>
  <conditionalFormatting sqref="J5">
    <cfRule type="cellIs" dxfId="8" priority="45" stopIfTrue="1" operator="greaterThan">
      <formula>$D$5</formula>
    </cfRule>
  </conditionalFormatting>
  <conditionalFormatting sqref="J3:J4">
    <cfRule type="cellIs" dxfId="7" priority="44" stopIfTrue="1" operator="greaterThan">
      <formula>$D$5</formula>
    </cfRule>
  </conditionalFormatting>
  <conditionalFormatting sqref="C3:C4">
    <cfRule type="cellIs" priority="13" stopIfTrue="1" operator="between">
      <formula>41640</formula>
      <formula>42004</formula>
    </cfRule>
  </conditionalFormatting>
  <conditionalFormatting sqref="C5:C6">
    <cfRule type="cellIs" priority="12" stopIfTrue="1" operator="between">
      <formula>41640</formula>
      <formula>42004</formula>
    </cfRule>
  </conditionalFormatting>
  <conditionalFormatting sqref="C7:C8">
    <cfRule type="cellIs" priority="11" stopIfTrue="1" operator="between">
      <formula>41640</formula>
      <formula>42004</formula>
    </cfRule>
  </conditionalFormatting>
  <conditionalFormatting sqref="C9:C10">
    <cfRule type="cellIs" priority="10" stopIfTrue="1" operator="between">
      <formula>41640</formula>
      <formula>42004</formula>
    </cfRule>
  </conditionalFormatting>
  <conditionalFormatting sqref="C11:C12">
    <cfRule type="cellIs" priority="9" stopIfTrue="1" operator="between">
      <formula>41640</formula>
      <formula>42004</formula>
    </cfRule>
  </conditionalFormatting>
  <conditionalFormatting sqref="C13:C14">
    <cfRule type="cellIs" priority="8" stopIfTrue="1" operator="between">
      <formula>41640</formula>
      <formula>42004</formula>
    </cfRule>
  </conditionalFormatting>
  <conditionalFormatting sqref="C15:C16">
    <cfRule type="cellIs" priority="7" stopIfTrue="1" operator="between">
      <formula>41640</formula>
      <formula>42004</formula>
    </cfRule>
  </conditionalFormatting>
  <conditionalFormatting sqref="C17:C18">
    <cfRule type="cellIs" priority="6" stopIfTrue="1" operator="between">
      <formula>41640</formula>
      <formula>42004</formula>
    </cfRule>
  </conditionalFormatting>
  <conditionalFormatting sqref="C19:C20">
    <cfRule type="cellIs" priority="5" stopIfTrue="1" operator="between">
      <formula>41640</formula>
      <formula>42004</formula>
    </cfRule>
  </conditionalFormatting>
  <conditionalFormatting sqref="C21:C22">
    <cfRule type="cellIs" priority="4" stopIfTrue="1" operator="between">
      <formula>41640</formula>
      <formula>42004</formula>
    </cfRule>
  </conditionalFormatting>
  <conditionalFormatting sqref="C23:C24">
    <cfRule type="cellIs" priority="3" stopIfTrue="1" operator="between">
      <formula>41640</formula>
      <formula>42004</formula>
    </cfRule>
  </conditionalFormatting>
  <conditionalFormatting sqref="C25">
    <cfRule type="cellIs" priority="2" stopIfTrue="1" operator="between">
      <formula>41640</formula>
      <formula>42004</formula>
    </cfRule>
  </conditionalFormatting>
  <conditionalFormatting sqref="C26:C27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3:C27">
      <formula1>42430</formula1>
      <formula2>42674</formula2>
    </dataValidation>
  </dataValidation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</hyperlinks>
  <pageMargins left="0.78740157480314965" right="0.78740157480314965" top="0.86614173228346458" bottom="0.98425196850393704" header="0.51181102362204722" footer="0.51181102362204722"/>
  <pageSetup paperSize="9" orientation="landscape" r:id="rId26"/>
  <headerFooter alignWithMargins="0">
    <oddFooter>&amp;L&amp;"Arial,Fett"&amp;11FMS Pässewettbewerb 2016&amp;C&amp;"Arial,Fett"&amp;11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selection activeCell="C6" sqref="C6:C27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customWidth="1"/>
    <col min="4" max="4" width="3.85546875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0" ht="24.95" customHeight="1" x14ac:dyDescent="0.25">
      <c r="A1" s="10" t="s">
        <v>348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7.9" customHeight="1" thickBot="1" x14ac:dyDescent="0.25">
      <c r="A2" s="160"/>
      <c r="B2" s="13"/>
      <c r="C2" s="13"/>
      <c r="D2" s="13"/>
      <c r="E2" s="13"/>
      <c r="F2" s="13"/>
      <c r="G2" s="13"/>
      <c r="H2" s="13"/>
      <c r="I2" s="13"/>
      <c r="J2" s="161"/>
    </row>
    <row r="3" spans="1:10" ht="20.25" customHeight="1" thickBot="1" x14ac:dyDescent="0.3">
      <c r="A3" s="162" t="s">
        <v>306</v>
      </c>
      <c r="B3" s="163"/>
      <c r="C3" s="164"/>
      <c r="D3" s="164"/>
      <c r="E3" s="164"/>
      <c r="F3" s="164"/>
      <c r="G3" s="164"/>
      <c r="H3" s="164"/>
      <c r="I3" s="164"/>
      <c r="J3" s="165"/>
    </row>
    <row r="4" spans="1:10" ht="18" customHeight="1" thickBot="1" x14ac:dyDescent="0.3">
      <c r="A4" s="90" t="s">
        <v>321</v>
      </c>
      <c r="B4" s="91"/>
      <c r="C4" s="91"/>
      <c r="D4" s="91"/>
      <c r="E4" s="91"/>
      <c r="F4" s="91"/>
      <c r="G4" s="91"/>
      <c r="H4" s="91"/>
      <c r="I4" s="92"/>
      <c r="J4" s="166"/>
    </row>
    <row r="5" spans="1:10" ht="18" customHeight="1" thickBot="1" x14ac:dyDescent="0.3">
      <c r="A5" s="6" t="s">
        <v>246</v>
      </c>
      <c r="B5" s="85" t="s">
        <v>0</v>
      </c>
      <c r="C5" s="44" t="s">
        <v>10</v>
      </c>
      <c r="D5" s="7" t="s">
        <v>229</v>
      </c>
      <c r="E5" s="7" t="s">
        <v>1</v>
      </c>
      <c r="F5" s="7" t="s">
        <v>2</v>
      </c>
      <c r="G5" s="8" t="s">
        <v>3</v>
      </c>
      <c r="H5" s="8" t="s">
        <v>4</v>
      </c>
      <c r="I5" s="8" t="s">
        <v>5</v>
      </c>
      <c r="J5" s="108" t="s">
        <v>11</v>
      </c>
    </row>
    <row r="6" spans="1:10" ht="15.95" customHeight="1" x14ac:dyDescent="0.2">
      <c r="A6" s="73">
        <v>101</v>
      </c>
      <c r="B6" s="200" t="s">
        <v>385</v>
      </c>
      <c r="C6" s="81"/>
      <c r="D6" s="32">
        <f>IF(C6,1,0)</f>
        <v>0</v>
      </c>
      <c r="E6" s="26" t="s">
        <v>281</v>
      </c>
      <c r="F6" s="26" t="s">
        <v>292</v>
      </c>
      <c r="G6" s="66">
        <v>15</v>
      </c>
      <c r="H6" s="80">
        <v>1074</v>
      </c>
      <c r="I6" s="66">
        <v>161</v>
      </c>
      <c r="J6" s="143">
        <f>IF(D6=1,I6,0)</f>
        <v>0</v>
      </c>
    </row>
    <row r="7" spans="1:10" ht="15.95" customHeight="1" x14ac:dyDescent="0.2">
      <c r="A7" s="73">
        <v>102</v>
      </c>
      <c r="B7" s="201" t="s">
        <v>309</v>
      </c>
      <c r="C7" s="81"/>
      <c r="D7" s="65">
        <f>IF(C7,1,0)</f>
        <v>0</v>
      </c>
      <c r="E7" s="28" t="s">
        <v>312</v>
      </c>
      <c r="F7" s="2" t="s">
        <v>313</v>
      </c>
      <c r="G7" s="141">
        <v>7</v>
      </c>
      <c r="H7" s="4">
        <v>918</v>
      </c>
      <c r="I7" s="146">
        <v>64</v>
      </c>
      <c r="J7" s="143">
        <f>IF(D7=1,I7,0)</f>
        <v>0</v>
      </c>
    </row>
    <row r="8" spans="1:10" ht="15.95" customHeight="1" x14ac:dyDescent="0.2">
      <c r="A8" s="73">
        <v>103</v>
      </c>
      <c r="B8" s="199" t="s">
        <v>333</v>
      </c>
      <c r="C8" s="81"/>
      <c r="D8" s="32">
        <f t="shared" ref="D8:D24" si="0">IF(C8,1,0)</f>
        <v>0</v>
      </c>
      <c r="E8" s="2" t="s">
        <v>334</v>
      </c>
      <c r="F8" s="2" t="s">
        <v>335</v>
      </c>
      <c r="G8" s="3">
        <v>38</v>
      </c>
      <c r="H8" s="4">
        <v>2174</v>
      </c>
      <c r="I8" s="3">
        <v>826</v>
      </c>
      <c r="J8" s="143">
        <f t="shared" ref="J8:J24" si="1">IF(D8=1,I8,0)</f>
        <v>0</v>
      </c>
    </row>
    <row r="9" spans="1:10" ht="15.95" customHeight="1" x14ac:dyDescent="0.2">
      <c r="A9" s="73">
        <v>104</v>
      </c>
      <c r="B9" s="199" t="s">
        <v>358</v>
      </c>
      <c r="C9" s="81"/>
      <c r="D9" s="32">
        <f t="shared" si="0"/>
        <v>0</v>
      </c>
      <c r="E9" s="142" t="s">
        <v>370</v>
      </c>
      <c r="F9" s="142" t="s">
        <v>371</v>
      </c>
      <c r="G9" s="3">
        <v>5</v>
      </c>
      <c r="H9" s="4">
        <v>670</v>
      </c>
      <c r="I9" s="3">
        <v>34</v>
      </c>
      <c r="J9" s="143">
        <f t="shared" si="1"/>
        <v>0</v>
      </c>
    </row>
    <row r="10" spans="1:10" ht="15.95" customHeight="1" x14ac:dyDescent="0.2">
      <c r="A10" s="73">
        <v>105</v>
      </c>
      <c r="B10" s="199" t="s">
        <v>346</v>
      </c>
      <c r="C10" s="81"/>
      <c r="D10" s="32">
        <f>IF(C10,1,0)</f>
        <v>0</v>
      </c>
      <c r="E10" s="142" t="s">
        <v>326</v>
      </c>
      <c r="F10" s="142" t="s">
        <v>327</v>
      </c>
      <c r="G10" s="3">
        <v>8</v>
      </c>
      <c r="H10" s="4">
        <v>757</v>
      </c>
      <c r="I10" s="3">
        <v>61</v>
      </c>
      <c r="J10" s="143">
        <f>IF(D10=1,I10,0)</f>
        <v>0</v>
      </c>
    </row>
    <row r="11" spans="1:10" ht="15.95" customHeight="1" x14ac:dyDescent="0.2">
      <c r="A11" s="73">
        <v>106</v>
      </c>
      <c r="B11" s="197" t="s">
        <v>339</v>
      </c>
      <c r="C11" s="81"/>
      <c r="D11" s="32">
        <f>IF(C11,1,0)</f>
        <v>0</v>
      </c>
      <c r="E11" s="142" t="s">
        <v>74</v>
      </c>
      <c r="F11" s="142" t="s">
        <v>340</v>
      </c>
      <c r="G11" s="3">
        <v>26</v>
      </c>
      <c r="H11" s="5">
        <v>1079</v>
      </c>
      <c r="I11" s="3">
        <v>281</v>
      </c>
      <c r="J11" s="68">
        <f>IF(D11=1,I11,0)</f>
        <v>0</v>
      </c>
    </row>
    <row r="12" spans="1:10" ht="15.95" customHeight="1" x14ac:dyDescent="0.2">
      <c r="A12" s="73">
        <v>107</v>
      </c>
      <c r="B12" s="202" t="s">
        <v>279</v>
      </c>
      <c r="C12" s="81"/>
      <c r="D12" s="65">
        <f>IF(C12,1,0)</f>
        <v>0</v>
      </c>
      <c r="E12" s="142" t="s">
        <v>283</v>
      </c>
      <c r="F12" s="142" t="s">
        <v>157</v>
      </c>
      <c r="G12" s="65">
        <v>8</v>
      </c>
      <c r="H12" s="4">
        <v>955</v>
      </c>
      <c r="I12" s="146">
        <v>76</v>
      </c>
      <c r="J12" s="143">
        <f t="shared" si="1"/>
        <v>0</v>
      </c>
    </row>
    <row r="13" spans="1:10" ht="15.95" customHeight="1" x14ac:dyDescent="0.2">
      <c r="A13" s="73">
        <v>108</v>
      </c>
      <c r="B13" s="197" t="s">
        <v>325</v>
      </c>
      <c r="C13" s="81"/>
      <c r="D13" s="32">
        <f>IF(C13,1,0)</f>
        <v>0</v>
      </c>
      <c r="E13" s="142" t="s">
        <v>331</v>
      </c>
      <c r="F13" s="142" t="s">
        <v>43</v>
      </c>
      <c r="G13" s="3">
        <v>11</v>
      </c>
      <c r="H13" s="5">
        <v>834</v>
      </c>
      <c r="I13" s="3">
        <v>91</v>
      </c>
      <c r="J13" s="68">
        <f>IF(D13=1,I13,0)</f>
        <v>0</v>
      </c>
    </row>
    <row r="14" spans="1:10" ht="15.95" customHeight="1" x14ac:dyDescent="0.2">
      <c r="A14" s="73">
        <v>109</v>
      </c>
      <c r="B14" s="203" t="s">
        <v>280</v>
      </c>
      <c r="C14" s="81"/>
      <c r="D14" s="32">
        <f t="shared" si="0"/>
        <v>0</v>
      </c>
      <c r="E14" s="185" t="s">
        <v>284</v>
      </c>
      <c r="F14" s="185" t="s">
        <v>289</v>
      </c>
      <c r="G14" s="3">
        <v>12</v>
      </c>
      <c r="H14" s="5">
        <v>978</v>
      </c>
      <c r="I14" s="3">
        <v>117</v>
      </c>
      <c r="J14" s="143">
        <f t="shared" si="1"/>
        <v>0</v>
      </c>
    </row>
    <row r="15" spans="1:10" ht="15.95" customHeight="1" x14ac:dyDescent="0.2">
      <c r="A15" s="73">
        <v>110</v>
      </c>
      <c r="B15" s="197" t="s">
        <v>310</v>
      </c>
      <c r="C15" s="81"/>
      <c r="D15" s="65">
        <f>IF(C15,1,0)</f>
        <v>0</v>
      </c>
      <c r="E15" s="142" t="s">
        <v>265</v>
      </c>
      <c r="F15" s="142" t="s">
        <v>345</v>
      </c>
      <c r="G15" s="27">
        <v>12</v>
      </c>
      <c r="H15" s="147">
        <v>1121</v>
      </c>
      <c r="I15" s="146">
        <v>135</v>
      </c>
      <c r="J15" s="143">
        <f>IF(D15=1,I15,0)</f>
        <v>0</v>
      </c>
    </row>
    <row r="16" spans="1:10" ht="15.95" customHeight="1" x14ac:dyDescent="0.2">
      <c r="A16" s="73">
        <v>111</v>
      </c>
      <c r="B16" s="203" t="s">
        <v>359</v>
      </c>
      <c r="C16" s="81"/>
      <c r="D16" s="32">
        <f>IF(C16,1,0)</f>
        <v>0</v>
      </c>
      <c r="E16" s="185" t="s">
        <v>360</v>
      </c>
      <c r="F16" s="185" t="s">
        <v>361</v>
      </c>
      <c r="G16" s="3">
        <v>9</v>
      </c>
      <c r="H16" s="5">
        <v>650</v>
      </c>
      <c r="I16" s="3">
        <v>59</v>
      </c>
      <c r="J16" s="68">
        <f>IF(D16=1,I16,0)</f>
        <v>0</v>
      </c>
    </row>
    <row r="17" spans="1:15" ht="15.95" customHeight="1" x14ac:dyDescent="0.2">
      <c r="A17" s="73">
        <v>112</v>
      </c>
      <c r="B17" s="197" t="s">
        <v>338</v>
      </c>
      <c r="C17" s="81"/>
      <c r="D17" s="32">
        <f>IF(C17,1,0)</f>
        <v>0</v>
      </c>
      <c r="E17" s="142" t="s">
        <v>328</v>
      </c>
      <c r="F17" s="142" t="s">
        <v>329</v>
      </c>
      <c r="G17" s="3">
        <v>7</v>
      </c>
      <c r="H17" s="5">
        <v>1086</v>
      </c>
      <c r="I17" s="3">
        <v>76</v>
      </c>
      <c r="J17" s="68">
        <f>IF(D17=1,I17,0)</f>
        <v>0</v>
      </c>
    </row>
    <row r="18" spans="1:15" ht="15.95" customHeight="1" x14ac:dyDescent="0.2">
      <c r="A18" s="73">
        <v>113</v>
      </c>
      <c r="B18" s="197" t="s">
        <v>296</v>
      </c>
      <c r="C18" s="81"/>
      <c r="D18" s="32">
        <f>IF(C18,1,0)</f>
        <v>0</v>
      </c>
      <c r="E18" s="2" t="s">
        <v>297</v>
      </c>
      <c r="F18" s="2" t="s">
        <v>298</v>
      </c>
      <c r="G18" s="3">
        <v>15</v>
      </c>
      <c r="H18" s="5">
        <v>1200</v>
      </c>
      <c r="I18" s="3">
        <v>180</v>
      </c>
      <c r="J18" s="143">
        <f>IF(D18=1,I18,0)</f>
        <v>0</v>
      </c>
    </row>
    <row r="19" spans="1:15" ht="15.95" customHeight="1" x14ac:dyDescent="0.2">
      <c r="A19" s="73">
        <v>114</v>
      </c>
      <c r="B19" s="199" t="s">
        <v>362</v>
      </c>
      <c r="C19" s="81"/>
      <c r="D19" s="32">
        <f t="shared" si="0"/>
        <v>0</v>
      </c>
      <c r="E19" s="142" t="s">
        <v>363</v>
      </c>
      <c r="F19" s="142" t="s">
        <v>364</v>
      </c>
      <c r="G19" s="3">
        <v>9</v>
      </c>
      <c r="H19" s="5">
        <v>999</v>
      </c>
      <c r="I19" s="3">
        <v>90</v>
      </c>
      <c r="J19" s="143">
        <f t="shared" si="1"/>
        <v>0</v>
      </c>
    </row>
    <row r="20" spans="1:15" ht="15.95" customHeight="1" x14ac:dyDescent="0.2">
      <c r="A20" s="73">
        <v>115</v>
      </c>
      <c r="B20" s="202" t="s">
        <v>286</v>
      </c>
      <c r="C20" s="81"/>
      <c r="D20" s="65">
        <f>IF(C20,1,0)</f>
        <v>0</v>
      </c>
      <c r="E20" s="142" t="s">
        <v>287</v>
      </c>
      <c r="F20" s="142" t="s">
        <v>336</v>
      </c>
      <c r="G20" s="144">
        <v>8</v>
      </c>
      <c r="H20" s="5">
        <v>733</v>
      </c>
      <c r="I20" s="148">
        <v>59</v>
      </c>
      <c r="J20" s="143">
        <f>IF(D20=1,I20,0)</f>
        <v>0</v>
      </c>
    </row>
    <row r="21" spans="1:15" ht="15.95" customHeight="1" x14ac:dyDescent="0.2">
      <c r="A21" s="73">
        <v>116</v>
      </c>
      <c r="B21" s="197" t="s">
        <v>302</v>
      </c>
      <c r="C21" s="81"/>
      <c r="D21" s="32">
        <f>IF(C21,1,0)</f>
        <v>0</v>
      </c>
      <c r="E21" s="188" t="s">
        <v>303</v>
      </c>
      <c r="F21" s="188" t="s">
        <v>304</v>
      </c>
      <c r="G21" s="66">
        <v>6</v>
      </c>
      <c r="H21" s="67">
        <v>671</v>
      </c>
      <c r="I21" s="66">
        <v>40</v>
      </c>
      <c r="J21" s="68">
        <f>IF(D21=1,I21,0)</f>
        <v>0</v>
      </c>
    </row>
    <row r="22" spans="1:15" ht="15.95" customHeight="1" x14ac:dyDescent="0.2">
      <c r="A22" s="73">
        <v>117</v>
      </c>
      <c r="B22" s="197" t="s">
        <v>337</v>
      </c>
      <c r="C22" s="81"/>
      <c r="D22" s="65">
        <f>IF(C22,1,0)</f>
        <v>0</v>
      </c>
      <c r="E22" s="2" t="s">
        <v>299</v>
      </c>
      <c r="F22" s="2" t="s">
        <v>300</v>
      </c>
      <c r="G22" s="3">
        <v>10</v>
      </c>
      <c r="H22" s="5">
        <v>795</v>
      </c>
      <c r="I22" s="3">
        <v>80</v>
      </c>
      <c r="J22" s="143">
        <f>IF(D22=1,I22,0)</f>
        <v>0</v>
      </c>
    </row>
    <row r="23" spans="1:15" ht="15.95" customHeight="1" x14ac:dyDescent="0.2">
      <c r="A23" s="73">
        <v>118</v>
      </c>
      <c r="B23" s="203" t="s">
        <v>365</v>
      </c>
      <c r="C23" s="81"/>
      <c r="D23" s="32">
        <f>IF(C23,1,0)</f>
        <v>0</v>
      </c>
      <c r="E23" s="186" t="s">
        <v>285</v>
      </c>
      <c r="F23" s="186" t="s">
        <v>291</v>
      </c>
      <c r="G23" s="3">
        <v>18</v>
      </c>
      <c r="H23" s="5">
        <v>1286</v>
      </c>
      <c r="I23" s="3">
        <v>231</v>
      </c>
      <c r="J23" s="68">
        <f>IF(D23=1,I23,0)</f>
        <v>0</v>
      </c>
    </row>
    <row r="24" spans="1:15" ht="15.95" customHeight="1" x14ac:dyDescent="0.2">
      <c r="A24" s="73">
        <v>119</v>
      </c>
      <c r="B24" s="197" t="s">
        <v>288</v>
      </c>
      <c r="C24" s="81"/>
      <c r="D24" s="32">
        <f t="shared" si="0"/>
        <v>0</v>
      </c>
      <c r="E24" s="2" t="s">
        <v>398</v>
      </c>
      <c r="F24" s="2" t="s">
        <v>399</v>
      </c>
      <c r="G24" s="3">
        <v>9</v>
      </c>
      <c r="H24" s="5">
        <v>820</v>
      </c>
      <c r="I24" s="3">
        <v>74</v>
      </c>
      <c r="J24" s="68">
        <f t="shared" si="1"/>
        <v>0</v>
      </c>
      <c r="O24" s="28"/>
    </row>
    <row r="25" spans="1:15" ht="15.95" customHeight="1" x14ac:dyDescent="0.2">
      <c r="A25" s="73">
        <v>120</v>
      </c>
      <c r="B25" s="197" t="s">
        <v>301</v>
      </c>
      <c r="C25" s="81"/>
      <c r="D25" s="65">
        <f>IF(C25,1,0)</f>
        <v>0</v>
      </c>
      <c r="E25" s="2" t="s">
        <v>290</v>
      </c>
      <c r="F25" s="2" t="s">
        <v>400</v>
      </c>
      <c r="G25" s="3">
        <v>14</v>
      </c>
      <c r="H25" s="5">
        <v>1065</v>
      </c>
      <c r="I25" s="3">
        <v>149</v>
      </c>
      <c r="J25" s="52">
        <f>IF(D25=1,I25,0)</f>
        <v>0</v>
      </c>
      <c r="O25" s="28"/>
    </row>
    <row r="26" spans="1:15" ht="15.95" customHeight="1" x14ac:dyDescent="0.2">
      <c r="A26" s="73">
        <v>121</v>
      </c>
      <c r="B26" s="197" t="s">
        <v>366</v>
      </c>
      <c r="C26" s="81"/>
      <c r="D26" s="65">
        <f>IF(C26,1,0)</f>
        <v>0</v>
      </c>
      <c r="E26" s="142" t="s">
        <v>369</v>
      </c>
      <c r="F26" s="189" t="s">
        <v>235</v>
      </c>
      <c r="G26" s="3">
        <v>6</v>
      </c>
      <c r="H26" s="5">
        <v>924</v>
      </c>
      <c r="I26" s="3">
        <v>55</v>
      </c>
      <c r="J26" s="52">
        <f>IF(D26=1,I26,0)</f>
        <v>0</v>
      </c>
      <c r="O26" s="28"/>
    </row>
    <row r="27" spans="1:15" ht="15.95" customHeight="1" x14ac:dyDescent="0.2">
      <c r="A27" s="73">
        <v>122</v>
      </c>
      <c r="B27" s="201" t="s">
        <v>367</v>
      </c>
      <c r="C27" s="81"/>
      <c r="D27" s="32">
        <f>IF(C27,1,0)</f>
        <v>0</v>
      </c>
      <c r="E27" s="185" t="s">
        <v>368</v>
      </c>
      <c r="F27" s="188" t="s">
        <v>182</v>
      </c>
      <c r="G27" s="128">
        <v>6</v>
      </c>
      <c r="H27" s="67">
        <v>1066</v>
      </c>
      <c r="I27" s="66">
        <v>64</v>
      </c>
      <c r="J27" s="143">
        <f>IF(D27=1,I27,0)</f>
        <v>0</v>
      </c>
      <c r="O27" s="28"/>
    </row>
    <row r="28" spans="1:15" ht="15.95" customHeight="1" thickBot="1" x14ac:dyDescent="0.3">
      <c r="A28" s="116"/>
      <c r="B28" s="187" t="s">
        <v>357</v>
      </c>
      <c r="C28" s="115"/>
      <c r="D28" s="55">
        <f>SUM(D6:D27)</f>
        <v>0</v>
      </c>
      <c r="E28" s="19"/>
      <c r="F28" s="19"/>
      <c r="G28" s="130"/>
      <c r="H28" s="129"/>
      <c r="I28" s="89">
        <f>SUM(I6:I27)</f>
        <v>3003</v>
      </c>
      <c r="J28" s="53">
        <f>SUM(J6:J27)</f>
        <v>0</v>
      </c>
    </row>
    <row r="29" spans="1:15" ht="15.95" customHeight="1" x14ac:dyDescent="0.2">
      <c r="A29" s="109"/>
      <c r="B29" s="28"/>
      <c r="C29" s="113"/>
      <c r="D29" s="27"/>
      <c r="E29" s="28"/>
      <c r="F29" s="28"/>
      <c r="G29" s="71"/>
      <c r="H29" s="114"/>
      <c r="I29" s="71"/>
      <c r="J29" s="27"/>
    </row>
    <row r="30" spans="1:15" ht="15.95" customHeight="1" x14ac:dyDescent="0.2">
      <c r="A30" s="109"/>
      <c r="B30" s="28"/>
      <c r="C30" s="111"/>
      <c r="D30" s="27"/>
      <c r="E30" s="28"/>
      <c r="F30" s="28"/>
      <c r="G30" s="71"/>
      <c r="H30" s="114"/>
      <c r="I30" s="71"/>
      <c r="J30" s="27"/>
    </row>
    <row r="31" spans="1:15" x14ac:dyDescent="0.2">
      <c r="A31" s="109"/>
      <c r="B31" s="28"/>
      <c r="C31" s="111"/>
      <c r="D31" s="27"/>
      <c r="E31" s="28"/>
      <c r="F31" s="28"/>
      <c r="G31" s="71"/>
      <c r="H31" s="87"/>
      <c r="I31" s="71"/>
      <c r="J31" s="27"/>
    </row>
    <row r="32" spans="1:15" x14ac:dyDescent="0.2">
      <c r="A32" s="109"/>
      <c r="B32" s="28"/>
      <c r="C32" s="111"/>
      <c r="D32" s="27"/>
      <c r="E32" s="28"/>
      <c r="F32" s="28"/>
      <c r="G32" s="71"/>
      <c r="H32" s="87"/>
      <c r="I32" s="71"/>
      <c r="J32" s="27"/>
    </row>
    <row r="33" spans="1:10" x14ac:dyDescent="0.2">
      <c r="A33" s="109"/>
      <c r="G33" s="71"/>
      <c r="H33" s="87"/>
      <c r="I33" s="71"/>
      <c r="J33" s="27"/>
    </row>
    <row r="34" spans="1:10" x14ac:dyDescent="0.2">
      <c r="A34" s="109"/>
      <c r="G34" s="71"/>
      <c r="H34" s="87"/>
      <c r="I34" s="71"/>
      <c r="J34" s="27"/>
    </row>
    <row r="35" spans="1:10" x14ac:dyDescent="0.2">
      <c r="A35" s="109"/>
      <c r="G35" s="71"/>
      <c r="H35" s="87"/>
      <c r="I35" s="71"/>
      <c r="J35" s="27"/>
    </row>
    <row r="36" spans="1:10" x14ac:dyDescent="0.2">
      <c r="A36" s="109"/>
      <c r="G36" s="71"/>
      <c r="H36" s="87"/>
      <c r="I36" s="71"/>
      <c r="J36" s="27"/>
    </row>
    <row r="37" spans="1:10" x14ac:dyDescent="0.2">
      <c r="A37" s="109"/>
      <c r="G37" s="71"/>
      <c r="H37" s="87"/>
      <c r="I37" s="71"/>
      <c r="J37" s="27"/>
    </row>
    <row r="38" spans="1:10" ht="15.75" x14ac:dyDescent="0.25">
      <c r="A38" s="28"/>
      <c r="B38" s="280"/>
      <c r="C38" s="280"/>
      <c r="D38" s="88"/>
      <c r="E38" s="28"/>
      <c r="F38" s="28"/>
      <c r="G38" s="28"/>
      <c r="H38" s="28"/>
      <c r="I38" s="86"/>
      <c r="J38" s="112"/>
    </row>
  </sheetData>
  <sheetProtection algorithmName="SHA-512" hashValue="JEYlyK20vFxeLbZ/UStVia0V1oZkVDc6hdi/tz0khN+amDImsXqAmJ0H68g56j4s9bXnefk8tal8epPASOuN7g==" saltValue="61r7aDyYDU7MIjK2YfE7gQ==" spinCount="100000" sheet="1" objects="1" scenarios="1"/>
  <protectedRanges>
    <protectedRange sqref="C28:C30" name="Bereich1"/>
    <protectedRange sqref="C6:C27" name="Bereich1_11_1_2"/>
  </protectedRanges>
  <mergeCells count="1">
    <mergeCell ref="B38:C38"/>
  </mergeCells>
  <phoneticPr fontId="4" type="noConversion"/>
  <conditionalFormatting sqref="J29:J37 J6:J27">
    <cfRule type="cellIs" dxfId="6" priority="94" stopIfTrue="1" operator="greaterThan">
      <formula>$D$3</formula>
    </cfRule>
  </conditionalFormatting>
  <conditionalFormatting sqref="D6:D32">
    <cfRule type="cellIs" dxfId="5" priority="98" stopIfTrue="1" operator="greaterThan">
      <formula>#REF!</formula>
    </cfRule>
  </conditionalFormatting>
  <conditionalFormatting sqref="C6:C13">
    <cfRule type="cellIs" priority="5" stopIfTrue="1" operator="between">
      <formula>41640</formula>
      <formula>42004</formula>
    </cfRule>
  </conditionalFormatting>
  <conditionalFormatting sqref="C14:C21">
    <cfRule type="cellIs" priority="4" stopIfTrue="1" operator="between">
      <formula>41640</formula>
      <formula>42004</formula>
    </cfRule>
  </conditionalFormatting>
  <conditionalFormatting sqref="C22:C24">
    <cfRule type="cellIs" priority="3" stopIfTrue="1" operator="between">
      <formula>41640</formula>
      <formula>42004</formula>
    </cfRule>
  </conditionalFormatting>
  <conditionalFormatting sqref="C26:C27">
    <cfRule type="cellIs" priority="2" stopIfTrue="1" operator="between">
      <formula>41640</formula>
      <formula>42004</formula>
    </cfRule>
  </conditionalFormatting>
  <conditionalFormatting sqref="C25">
    <cfRule type="cellIs" priority="1" stopIfTrue="1" operator="between">
      <formula>41640</formula>
      <formula>42004</formula>
    </cfRule>
  </conditionalFormatting>
  <dataValidations count="2">
    <dataValidation type="date" allowBlank="1" showInputMessage="1" showErrorMessage="1" sqref="C29:C30">
      <formula1>41275</formula1>
      <formula2>41639</formula2>
    </dataValidation>
    <dataValidation type="date" allowBlank="1" showInputMessage="1" showErrorMessage="1" sqref="C6:C27">
      <formula1>42430</formula1>
      <formula2>42674</formula2>
    </dataValidation>
  </dataValidations>
  <hyperlinks>
    <hyperlink ref="B6" r:id="rId1"/>
    <hyperlink ref="B7" r:id="rId2"/>
    <hyperlink ref="B8" r:id="rId3"/>
    <hyperlink ref="B9" r:id="rId4"/>
    <hyperlink ref="B10" r:id="rId5"/>
    <hyperlink ref="B11" r:id="rId6"/>
    <hyperlink ref="B13" r:id="rId7"/>
    <hyperlink ref="B12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</hyperlinks>
  <pageMargins left="0.78740157480314965" right="0.78740157480314965" top="0.70866141732283472" bottom="0.51181102362204722" header="0.51181102362204722" footer="0.51181102362204722"/>
  <pageSetup paperSize="9" orientation="landscape" r:id="rId23"/>
  <headerFooter alignWithMargins="0">
    <oddFooter>&amp;L&amp;"Arial,Fett"&amp;11FMS Pässewettbewerb 2016&amp;C&amp;"Arial,Fett"&amp;11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zoomScaleNormal="100" workbookViewId="0">
      <selection activeCell="H13" sqref="H13"/>
    </sheetView>
  </sheetViews>
  <sheetFormatPr baseColWidth="10" defaultRowHeight="12.75" x14ac:dyDescent="0.2"/>
  <cols>
    <col min="1" max="1" width="7.42578125" customWidth="1"/>
    <col min="2" max="2" width="23.140625" customWidth="1"/>
    <col min="3" max="3" width="11.28515625" customWidth="1"/>
    <col min="4" max="4" width="3.85546875" customWidth="1"/>
    <col min="5" max="5" width="34.7109375" customWidth="1"/>
    <col min="6" max="6" width="10.7109375" customWidth="1"/>
    <col min="7" max="8" width="11.42578125" customWidth="1"/>
    <col min="9" max="9" width="15.42578125" customWidth="1"/>
  </cols>
  <sheetData>
    <row r="1" spans="1:9" ht="24.75" customHeight="1" x14ac:dyDescent="0.25">
      <c r="A1" s="10" t="s">
        <v>348</v>
      </c>
      <c r="B1" s="11"/>
      <c r="C1" s="11"/>
      <c r="D1" s="11"/>
      <c r="E1" s="11"/>
      <c r="F1" s="11"/>
      <c r="G1" s="11"/>
      <c r="H1" s="11"/>
      <c r="I1" s="12"/>
    </row>
    <row r="2" spans="1:9" ht="7.5" customHeight="1" thickBot="1" x14ac:dyDescent="0.25">
      <c r="A2" s="160"/>
      <c r="B2" s="13"/>
      <c r="C2" s="13"/>
      <c r="D2" s="13"/>
      <c r="E2" s="13"/>
      <c r="F2" s="13"/>
      <c r="G2" s="13"/>
      <c r="H2" s="13"/>
      <c r="I2" s="161"/>
    </row>
    <row r="3" spans="1:9" ht="20.45" customHeight="1" thickBot="1" x14ac:dyDescent="0.3">
      <c r="A3" s="172" t="s">
        <v>307</v>
      </c>
      <c r="B3" s="173"/>
      <c r="C3" s="174"/>
      <c r="D3" s="174"/>
      <c r="E3" s="174"/>
      <c r="F3" s="174"/>
      <c r="G3" s="174"/>
      <c r="H3" s="174"/>
      <c r="I3" s="175"/>
    </row>
    <row r="4" spans="1:9" ht="18" customHeight="1" thickBot="1" x14ac:dyDescent="0.3">
      <c r="A4" s="176" t="s">
        <v>322</v>
      </c>
      <c r="B4" s="177"/>
      <c r="C4" s="177"/>
      <c r="D4" s="177"/>
      <c r="E4" s="177"/>
      <c r="F4" s="177"/>
      <c r="G4" s="177"/>
      <c r="H4" s="178"/>
      <c r="I4" s="166"/>
    </row>
    <row r="5" spans="1:9" ht="18" customHeight="1" thickBot="1" x14ac:dyDescent="0.3">
      <c r="A5" s="6" t="s">
        <v>246</v>
      </c>
      <c r="B5" s="85" t="s">
        <v>323</v>
      </c>
      <c r="C5" s="44" t="s">
        <v>10</v>
      </c>
      <c r="D5" s="7" t="s">
        <v>229</v>
      </c>
      <c r="E5" s="7" t="s">
        <v>308</v>
      </c>
      <c r="F5" s="8" t="s">
        <v>3</v>
      </c>
      <c r="G5" s="8" t="s">
        <v>4</v>
      </c>
      <c r="H5" s="8" t="s">
        <v>5</v>
      </c>
      <c r="I5" s="108" t="s">
        <v>11</v>
      </c>
    </row>
    <row r="6" spans="1:9" ht="15.75" customHeight="1" x14ac:dyDescent="0.2">
      <c r="A6" s="167">
        <v>123</v>
      </c>
      <c r="B6" s="198" t="s">
        <v>349</v>
      </c>
      <c r="C6" s="190"/>
      <c r="D6" s="179">
        <f t="shared" ref="D6:D12" si="0">IF(C6,1,0)</f>
        <v>0</v>
      </c>
      <c r="E6" s="168" t="s">
        <v>354</v>
      </c>
      <c r="F6" s="169">
        <v>24</v>
      </c>
      <c r="G6" s="170">
        <v>1340</v>
      </c>
      <c r="H6" s="169">
        <v>322</v>
      </c>
      <c r="I6" s="171">
        <f>IF(D6=1,H6,0)</f>
        <v>0</v>
      </c>
    </row>
    <row r="7" spans="1:9" ht="15.75" customHeight="1" x14ac:dyDescent="0.2">
      <c r="A7" s="9">
        <v>124</v>
      </c>
      <c r="B7" s="199" t="s">
        <v>390</v>
      </c>
      <c r="C7" s="190"/>
      <c r="D7" s="180">
        <f t="shared" si="0"/>
        <v>0</v>
      </c>
      <c r="E7" s="142" t="s">
        <v>387</v>
      </c>
      <c r="F7" s="3">
        <v>14</v>
      </c>
      <c r="G7" s="4">
        <v>1621</v>
      </c>
      <c r="H7" s="3">
        <v>227</v>
      </c>
      <c r="I7" s="68">
        <f>IF(D7=1,H7,0)</f>
        <v>0</v>
      </c>
    </row>
    <row r="8" spans="1:9" ht="15.75" customHeight="1" x14ac:dyDescent="0.2">
      <c r="A8" s="9">
        <v>125</v>
      </c>
      <c r="B8" s="199" t="s">
        <v>350</v>
      </c>
      <c r="C8" s="190"/>
      <c r="D8" s="180">
        <f t="shared" si="0"/>
        <v>0</v>
      </c>
      <c r="E8" s="142" t="s">
        <v>351</v>
      </c>
      <c r="F8" s="3">
        <v>7</v>
      </c>
      <c r="G8" s="5">
        <v>1190</v>
      </c>
      <c r="H8" s="3">
        <v>83</v>
      </c>
      <c r="I8" s="68">
        <f>IF(D8=1,H8,0)</f>
        <v>0</v>
      </c>
    </row>
    <row r="9" spans="1:9" ht="15.75" customHeight="1" x14ac:dyDescent="0.2">
      <c r="A9" s="9">
        <v>126</v>
      </c>
      <c r="B9" s="199" t="s">
        <v>391</v>
      </c>
      <c r="C9" s="190"/>
      <c r="D9" s="181">
        <f t="shared" ref="D9" si="1">IF(C9,1,0)</f>
        <v>0</v>
      </c>
      <c r="E9" s="142" t="s">
        <v>355</v>
      </c>
      <c r="F9" s="3">
        <v>12</v>
      </c>
      <c r="G9" s="5">
        <v>1970</v>
      </c>
      <c r="H9" s="3">
        <v>236</v>
      </c>
      <c r="I9" s="52">
        <f t="shared" ref="I9" si="2">IF(D9=1,H9,0)</f>
        <v>0</v>
      </c>
    </row>
    <row r="10" spans="1:9" ht="15.75" customHeight="1" x14ac:dyDescent="0.2">
      <c r="A10" s="110">
        <v>127</v>
      </c>
      <c r="B10" s="199" t="s">
        <v>392</v>
      </c>
      <c r="C10" s="190"/>
      <c r="D10" s="181">
        <f t="shared" si="0"/>
        <v>0</v>
      </c>
      <c r="E10" s="142" t="s">
        <v>395</v>
      </c>
      <c r="F10" s="3">
        <v>14</v>
      </c>
      <c r="G10" s="5">
        <v>1408</v>
      </c>
      <c r="H10" s="3">
        <v>197</v>
      </c>
      <c r="I10" s="52">
        <f t="shared" ref="I10:I12" si="3">IF(D10=1,H10,0)</f>
        <v>0</v>
      </c>
    </row>
    <row r="11" spans="1:9" ht="15.75" customHeight="1" x14ac:dyDescent="0.2">
      <c r="A11" s="110">
        <v>128</v>
      </c>
      <c r="B11" s="199" t="s">
        <v>393</v>
      </c>
      <c r="C11" s="190"/>
      <c r="D11" s="181">
        <f t="shared" si="0"/>
        <v>0</v>
      </c>
      <c r="E11" s="142" t="s">
        <v>394</v>
      </c>
      <c r="F11" s="3">
        <v>17</v>
      </c>
      <c r="G11" s="5">
        <v>1775</v>
      </c>
      <c r="H11" s="3">
        <v>302</v>
      </c>
      <c r="I11" s="52">
        <f t="shared" si="3"/>
        <v>0</v>
      </c>
    </row>
    <row r="12" spans="1:9" ht="15.75" customHeight="1" x14ac:dyDescent="0.2">
      <c r="A12" s="110">
        <v>129</v>
      </c>
      <c r="B12" s="199" t="s">
        <v>324</v>
      </c>
      <c r="C12" s="190"/>
      <c r="D12" s="181">
        <f t="shared" si="0"/>
        <v>0</v>
      </c>
      <c r="E12" s="142" t="s">
        <v>352</v>
      </c>
      <c r="F12" s="3">
        <v>28</v>
      </c>
      <c r="G12" s="5">
        <v>2252</v>
      </c>
      <c r="H12" s="3">
        <v>630</v>
      </c>
      <c r="I12" s="52">
        <f t="shared" si="3"/>
        <v>0</v>
      </c>
    </row>
    <row r="13" spans="1:9" ht="15.75" customHeight="1" x14ac:dyDescent="0.2">
      <c r="A13" s="9">
        <v>130</v>
      </c>
      <c r="B13" s="199" t="s">
        <v>353</v>
      </c>
      <c r="C13" s="190"/>
      <c r="D13" s="181">
        <f t="shared" ref="D13" si="4">IF(C13,1,0)</f>
        <v>0</v>
      </c>
      <c r="E13" s="142" t="s">
        <v>386</v>
      </c>
      <c r="F13" s="3">
        <v>12</v>
      </c>
      <c r="G13" s="4">
        <v>1881</v>
      </c>
      <c r="H13" s="3">
        <v>226</v>
      </c>
      <c r="I13" s="52">
        <f t="shared" ref="I13" si="5">IF(D13=1,H13,0)</f>
        <v>0</v>
      </c>
    </row>
    <row r="14" spans="1:9" ht="16.5" thickBot="1" x14ac:dyDescent="0.3">
      <c r="A14" s="191"/>
      <c r="B14" s="192" t="s">
        <v>356</v>
      </c>
      <c r="C14" s="182"/>
      <c r="D14" s="183">
        <f>SUM(D6:D13)</f>
        <v>0</v>
      </c>
      <c r="E14" s="13"/>
      <c r="F14" s="193"/>
      <c r="G14" s="194"/>
      <c r="H14" s="89">
        <f>SUM(H6:H13)</f>
        <v>2223</v>
      </c>
      <c r="I14" s="195">
        <f>SUM(I6:I13)</f>
        <v>0</v>
      </c>
    </row>
    <row r="15" spans="1:9" ht="15.75" customHeight="1" x14ac:dyDescent="0.2"/>
    <row r="16" spans="1:9" ht="15.75" customHeight="1" x14ac:dyDescent="0.2">
      <c r="A16" s="184">
        <v>126</v>
      </c>
      <c r="B16" s="204" t="s">
        <v>403</v>
      </c>
      <c r="C16" s="204"/>
      <c r="D16" s="204"/>
      <c r="E16" s="204"/>
    </row>
    <row r="17" spans="1:7" ht="15.75" customHeight="1" x14ac:dyDescent="0.2">
      <c r="A17" s="184">
        <v>127</v>
      </c>
      <c r="B17" s="281" t="s">
        <v>396</v>
      </c>
      <c r="C17" s="281"/>
      <c r="D17" s="281"/>
      <c r="E17" s="281"/>
      <c r="F17" s="281"/>
      <c r="G17" s="281"/>
    </row>
    <row r="18" spans="1:7" ht="15.75" customHeight="1" x14ac:dyDescent="0.2">
      <c r="A18" s="184">
        <v>129</v>
      </c>
      <c r="B18" s="282" t="s">
        <v>397</v>
      </c>
      <c r="C18" s="282"/>
      <c r="D18" s="282"/>
      <c r="E18" s="282"/>
      <c r="F18" s="282"/>
      <c r="G18" s="282"/>
    </row>
    <row r="19" spans="1:7" ht="12" customHeight="1" x14ac:dyDescent="0.2">
      <c r="A19" s="184"/>
      <c r="B19" s="145"/>
      <c r="C19" s="145"/>
      <c r="D19" s="145"/>
      <c r="E19" s="145"/>
    </row>
    <row r="20" spans="1:7" x14ac:dyDescent="0.2">
      <c r="A20" s="184"/>
      <c r="B20" s="145"/>
      <c r="C20" s="145"/>
      <c r="D20" s="145"/>
      <c r="E20" s="145"/>
    </row>
    <row r="21" spans="1:7" ht="15.75" customHeight="1" thickBot="1" x14ac:dyDescent="0.25">
      <c r="E21" s="150"/>
    </row>
    <row r="22" spans="1:7" ht="15.75" customHeight="1" thickTop="1" x14ac:dyDescent="0.2">
      <c r="A22" s="151"/>
      <c r="C22" s="127"/>
      <c r="D22" s="121"/>
      <c r="E22" s="122"/>
      <c r="F22" s="122"/>
      <c r="G22" s="155"/>
    </row>
    <row r="23" spans="1:7" ht="15.75" customHeight="1" x14ac:dyDescent="0.25">
      <c r="C23" s="123"/>
      <c r="D23" s="117"/>
      <c r="E23" s="118"/>
      <c r="F23" s="152"/>
      <c r="G23" s="156"/>
    </row>
    <row r="24" spans="1:7" ht="15.75" customHeight="1" x14ac:dyDescent="0.25">
      <c r="C24" s="123"/>
      <c r="D24" s="119"/>
      <c r="E24" s="120"/>
      <c r="F24" s="117"/>
      <c r="G24" s="156"/>
    </row>
    <row r="25" spans="1:7" ht="18" customHeight="1" x14ac:dyDescent="0.25">
      <c r="C25" s="123"/>
      <c r="D25" s="117"/>
      <c r="E25" s="118"/>
      <c r="F25" s="152"/>
      <c r="G25" s="156"/>
    </row>
    <row r="26" spans="1:7" ht="15.75" customHeight="1" thickBot="1" x14ac:dyDescent="0.25">
      <c r="C26" s="126"/>
      <c r="D26" s="124"/>
      <c r="E26" s="125"/>
      <c r="F26" s="153"/>
      <c r="G26" s="157"/>
    </row>
    <row r="27" spans="1:7" ht="13.5" thickTop="1" x14ac:dyDescent="0.2"/>
    <row r="28" spans="1:7" x14ac:dyDescent="0.2">
      <c r="A28" s="145"/>
    </row>
  </sheetData>
  <sheetProtection algorithmName="SHA-512" hashValue="qPGgH53nR0PQrGgOYU7o0xFr9NGP/IEq51zaHPc118jEhtbpY58QV0v7+ttJYlcLD90NxqlJtVxxKOWNF3DiMQ==" saltValue="ed1ngBJU2wXyiwTOPP1tPA==" spinCount="100000" sheet="1" objects="1" scenarios="1"/>
  <protectedRanges>
    <protectedRange sqref="C6:C14" name="Bereich1"/>
  </protectedRanges>
  <mergeCells count="2">
    <mergeCell ref="B17:G17"/>
    <mergeCell ref="B18:G18"/>
  </mergeCells>
  <conditionalFormatting sqref="I6:I8 I10:I13">
    <cfRule type="cellIs" dxfId="4" priority="23" stopIfTrue="1" operator="greaterThan">
      <formula>$D$3</formula>
    </cfRule>
  </conditionalFormatting>
  <conditionalFormatting sqref="D6:D8 D10:D14">
    <cfRule type="cellIs" dxfId="3" priority="21" stopIfTrue="1" operator="greaterThan">
      <formula>#REF!</formula>
    </cfRule>
  </conditionalFormatting>
  <conditionalFormatting sqref="E23:E26">
    <cfRule type="cellIs" dxfId="2" priority="20" stopIfTrue="1" operator="greaterThan">
      <formula>#REF!</formula>
    </cfRule>
  </conditionalFormatting>
  <conditionalFormatting sqref="I9">
    <cfRule type="cellIs" dxfId="1" priority="19" stopIfTrue="1" operator="greaterThan">
      <formula>$D$3</formula>
    </cfRule>
  </conditionalFormatting>
  <conditionalFormatting sqref="D9">
    <cfRule type="cellIs" dxfId="0" priority="17" stopIfTrue="1" operator="greaterThan">
      <formula>#REF!</formula>
    </cfRule>
  </conditionalFormatting>
  <conditionalFormatting sqref="C6">
    <cfRule type="cellIs" priority="7" stopIfTrue="1" operator="between">
      <formula>41640</formula>
      <formula>42004</formula>
    </cfRule>
  </conditionalFormatting>
  <conditionalFormatting sqref="C9">
    <cfRule type="cellIs" priority="6" stopIfTrue="1" operator="between">
      <formula>41640</formula>
      <formula>42004</formula>
    </cfRule>
  </conditionalFormatting>
  <conditionalFormatting sqref="C13">
    <cfRule type="cellIs" priority="5" stopIfTrue="1" operator="between">
      <formula>41640</formula>
      <formula>42004</formula>
    </cfRule>
  </conditionalFormatting>
  <conditionalFormatting sqref="C7:C8">
    <cfRule type="cellIs" priority="4" stopIfTrue="1" operator="between">
      <formula>41640</formula>
      <formula>42004</formula>
    </cfRule>
  </conditionalFormatting>
  <conditionalFormatting sqref="C10:C11">
    <cfRule type="cellIs" priority="3" stopIfTrue="1" operator="between">
      <formula>41640</formula>
      <formula>42004</formula>
    </cfRule>
  </conditionalFormatting>
  <conditionalFormatting sqref="C12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6:C13">
      <formula1>42430</formula1>
      <formula2>42674</formula2>
    </dataValidation>
  </dataValidations>
  <hyperlinks>
    <hyperlink ref="B6" r:id="rId1"/>
    <hyperlink ref="B13" r:id="rId2"/>
    <hyperlink ref="B12" r:id="rId3"/>
    <hyperlink ref="B11" r:id="rId4"/>
    <hyperlink ref="B10" r:id="rId5"/>
    <hyperlink ref="B9" r:id="rId6"/>
    <hyperlink ref="B8" r:id="rId7"/>
    <hyperlink ref="B7" r:id="rId8"/>
  </hyperlinks>
  <pageMargins left="0.78740157480314965" right="0.78740157480314965" top="0.86614173228346458" bottom="0.98425196850393704" header="0.51181102362204722" footer="0.51181102362204722"/>
  <pageSetup paperSize="9" orientation="landscape" r:id="rId9"/>
  <headerFooter alignWithMargins="0">
    <oddFooter>&amp;L&amp;"Arial,Fett"&amp;11FMS-Pässewettbewerb 2016&amp;C&amp;"Arial,Fett"&amp;12 7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Pässe_Titel</vt:lpstr>
      <vt:lpstr>Pässe 1 - 25</vt:lpstr>
      <vt:lpstr>Pässe 26 - 50</vt:lpstr>
      <vt:lpstr>Pässe 51 - 75</vt:lpstr>
      <vt:lpstr>Pässe 76 - 100</vt:lpstr>
      <vt:lpstr>Zusatzpässe 101 - 122</vt:lpstr>
      <vt:lpstr>Einwegstrecken 123 - 130</vt:lpstr>
      <vt:lpstr>'Einwegstrecken 123 - 130'!Druckbereich</vt:lpstr>
      <vt:lpstr>'Pässe 1 - 25'!Druckbereich</vt:lpstr>
      <vt:lpstr>'Pässe 51 - 75'!Druckbereich</vt:lpstr>
      <vt:lpstr>'Pässe 76 - 100'!Druckbereich</vt:lpstr>
      <vt:lpstr>Pässe_Titel!Druckbereich</vt:lpstr>
      <vt:lpstr>'Zusatzpässe 101 - 122'!Druckbereich</vt:lpstr>
    </vt:vector>
  </TitlesOfParts>
  <Company>Hermann Ryter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</dc:creator>
  <cp:lastModifiedBy>Hermann</cp:lastModifiedBy>
  <cp:lastPrinted>2015-12-09T07:15:50Z</cp:lastPrinted>
  <dcterms:created xsi:type="dcterms:W3CDTF">2008-04-03T13:45:13Z</dcterms:created>
  <dcterms:modified xsi:type="dcterms:W3CDTF">2016-01-10T14:39:37Z</dcterms:modified>
</cp:coreProperties>
</file>