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ermann\Motorrad\FMS_2018\Tabellen_2018\Deutsch\"/>
    </mc:Choice>
  </mc:AlternateContent>
  <bookViews>
    <workbookView xWindow="0" yWindow="0" windowWidth="22335" windowHeight="15000"/>
  </bookViews>
  <sheets>
    <sheet name="Pässe_Titel" sheetId="5" r:id="rId1"/>
    <sheet name="Pässe 1 - 25" sheetId="6" r:id="rId2"/>
    <sheet name="Pässe 26 - 50" sheetId="7" r:id="rId3"/>
    <sheet name="Pässe 51 - 75" sheetId="1" r:id="rId4"/>
    <sheet name="Pässe 76 - 100" sheetId="8" r:id="rId5"/>
    <sheet name="Zusatzpässe 101 - 122" sheetId="10" r:id="rId6"/>
    <sheet name="Einwegstrecken 123 - 130" sheetId="11" r:id="rId7"/>
  </sheets>
  <definedNames>
    <definedName name="_xlnm.Print_Area" localSheetId="6">'Einwegstrecken 123 - 130'!$A$1:$I$31</definedName>
    <definedName name="_xlnm.Print_Area" localSheetId="1">'Pässe 1 - 25'!$A$1:$J$31</definedName>
    <definedName name="_xlnm.Print_Area" localSheetId="3">'Pässe 51 - 75'!$A$1:$J$29</definedName>
    <definedName name="_xlnm.Print_Area" localSheetId="4">'Pässe 76 - 100'!$A$1:$J$29</definedName>
    <definedName name="_xlnm.Print_Area" localSheetId="0">Pässe_Titel!$A$1:$J$34</definedName>
    <definedName name="_xlnm.Print_Area" localSheetId="5">'Zusatzpässe 101 - 122'!$A$1:$J$31</definedName>
  </definedNames>
  <calcPr calcId="152511"/>
</workbook>
</file>

<file path=xl/calcChain.xml><?xml version="1.0" encoding="utf-8"?>
<calcChain xmlns="http://schemas.openxmlformats.org/spreadsheetml/2006/main">
  <c r="D29" i="10" l="1"/>
  <c r="D28" i="10"/>
  <c r="D27" i="10"/>
  <c r="D26" i="10"/>
  <c r="I29" i="1" l="1"/>
  <c r="I29" i="8"/>
  <c r="I29" i="7" l="1"/>
  <c r="D5" i="1" l="1"/>
  <c r="J5" i="1" s="1"/>
  <c r="D16" i="7"/>
  <c r="J16" i="7" s="1"/>
  <c r="D15" i="7"/>
  <c r="J15" i="7" s="1"/>
  <c r="D14" i="7"/>
  <c r="J14" i="7" s="1"/>
  <c r="D25" i="7"/>
  <c r="J25" i="7" s="1"/>
  <c r="I29" i="6"/>
  <c r="D3" i="1" l="1"/>
  <c r="J3" i="1" s="1"/>
  <c r="J28" i="10" l="1"/>
  <c r="J27" i="10"/>
  <c r="D8" i="10"/>
  <c r="J8" i="10" s="1"/>
  <c r="D6" i="1" l="1"/>
  <c r="J6" i="1" s="1"/>
  <c r="D7" i="1"/>
  <c r="J7" i="1" s="1"/>
  <c r="D8" i="1"/>
  <c r="J8" i="1" s="1"/>
  <c r="D9" i="1"/>
  <c r="J9" i="1" s="1"/>
  <c r="D10" i="1"/>
  <c r="J10" i="1" s="1"/>
  <c r="D11" i="1"/>
  <c r="J11" i="1" s="1"/>
  <c r="D12" i="1"/>
  <c r="J12" i="1" s="1"/>
  <c r="D13" i="1"/>
  <c r="J13" i="1" s="1"/>
  <c r="D14" i="1"/>
  <c r="J14" i="1" s="1"/>
  <c r="D3" i="7"/>
  <c r="J3" i="7" l="1"/>
  <c r="D4" i="7"/>
  <c r="D5" i="7"/>
  <c r="D6" i="7"/>
  <c r="J6" i="7" s="1"/>
  <c r="D7" i="7"/>
  <c r="D8" i="7"/>
  <c r="J8" i="7" s="1"/>
  <c r="D9" i="7"/>
  <c r="D10" i="7"/>
  <c r="J10" i="7" s="1"/>
  <c r="D11" i="7"/>
  <c r="D12" i="7"/>
  <c r="J12" i="7" s="1"/>
  <c r="D13" i="7"/>
  <c r="J13" i="7" s="1"/>
  <c r="D17" i="7"/>
  <c r="D18" i="7"/>
  <c r="J18" i="7" s="1"/>
  <c r="D19" i="7"/>
  <c r="J19" i="7" s="1"/>
  <c r="D20" i="7"/>
  <c r="J20" i="7" s="1"/>
  <c r="D21" i="7"/>
  <c r="J21" i="7" s="1"/>
  <c r="D22" i="7"/>
  <c r="J22" i="7" s="1"/>
  <c r="D23" i="7"/>
  <c r="J23" i="7" s="1"/>
  <c r="D24" i="7"/>
  <c r="J24" i="7"/>
  <c r="D26" i="7"/>
  <c r="D27" i="7"/>
  <c r="J27" i="7" s="1"/>
  <c r="D8" i="6"/>
  <c r="J8" i="6" s="1"/>
  <c r="D9" i="6"/>
  <c r="J9" i="6" s="1"/>
  <c r="D10" i="6"/>
  <c r="J10" i="6" s="1"/>
  <c r="D11" i="6"/>
  <c r="D12" i="6"/>
  <c r="J12" i="6" s="1"/>
  <c r="D13" i="6"/>
  <c r="J13" i="6" s="1"/>
  <c r="D14" i="6"/>
  <c r="J14" i="6" s="1"/>
  <c r="D15" i="6"/>
  <c r="J15" i="6" s="1"/>
  <c r="D16" i="6"/>
  <c r="J16" i="6" s="1"/>
  <c r="D17" i="6"/>
  <c r="J17" i="6" s="1"/>
  <c r="D18" i="6"/>
  <c r="J18" i="6" s="1"/>
  <c r="D19" i="6"/>
  <c r="J19" i="6" s="1"/>
  <c r="D20" i="6"/>
  <c r="J20" i="6" s="1"/>
  <c r="D26" i="6"/>
  <c r="J26" i="6" s="1"/>
  <c r="D27" i="6"/>
  <c r="J27" i="6" s="1"/>
  <c r="D7" i="6"/>
  <c r="J7" i="6" s="1"/>
  <c r="D13" i="8"/>
  <c r="J13" i="8" s="1"/>
  <c r="D12" i="8"/>
  <c r="J12" i="8" s="1"/>
  <c r="D11" i="8"/>
  <c r="J11" i="8" s="1"/>
  <c r="D10" i="8"/>
  <c r="J10" i="8" s="1"/>
  <c r="D9" i="8"/>
  <c r="J9" i="8" s="1"/>
  <c r="D8" i="8"/>
  <c r="J8" i="8" s="1"/>
  <c r="D7" i="8"/>
  <c r="J7" i="8" s="1"/>
  <c r="D6" i="8"/>
  <c r="D5" i="8"/>
  <c r="J5" i="8" s="1"/>
  <c r="D25" i="10"/>
  <c r="J25" i="10" s="1"/>
  <c r="D24" i="10"/>
  <c r="J24" i="10" s="1"/>
  <c r="D23" i="10"/>
  <c r="J23" i="10" s="1"/>
  <c r="D22" i="10"/>
  <c r="J22" i="10" s="1"/>
  <c r="D18" i="10"/>
  <c r="J18" i="10" s="1"/>
  <c r="D19" i="10"/>
  <c r="J19" i="10" s="1"/>
  <c r="D20" i="10"/>
  <c r="J20" i="10" s="1"/>
  <c r="D21" i="10"/>
  <c r="J21" i="10" s="1"/>
  <c r="D15" i="10"/>
  <c r="J15" i="10" s="1"/>
  <c r="D7" i="11"/>
  <c r="I7" i="11" s="1"/>
  <c r="D8" i="11"/>
  <c r="I8" i="11" s="1"/>
  <c r="J6" i="8" l="1"/>
  <c r="J11" i="6"/>
  <c r="J11" i="7"/>
  <c r="J9" i="7"/>
  <c r="J7" i="7"/>
  <c r="J4" i="7"/>
  <c r="J17" i="7"/>
  <c r="J5" i="7"/>
  <c r="J26" i="7"/>
  <c r="D12" i="11"/>
  <c r="I12" i="11" s="1"/>
  <c r="J29" i="7" l="1"/>
  <c r="D3" i="6"/>
  <c r="J3" i="6" s="1"/>
  <c r="D4" i="6"/>
  <c r="J4" i="6" s="1"/>
  <c r="D5" i="6"/>
  <c r="J5" i="6" s="1"/>
  <c r="D6" i="6"/>
  <c r="J6" i="6" s="1"/>
  <c r="D21" i="6"/>
  <c r="J21" i="6" s="1"/>
  <c r="D22" i="6"/>
  <c r="J22" i="6" s="1"/>
  <c r="D23" i="6"/>
  <c r="J23" i="6" s="1"/>
  <c r="D24" i="6"/>
  <c r="J24" i="6" s="1"/>
  <c r="D25" i="6"/>
  <c r="J25" i="6" s="1"/>
  <c r="D4" i="1"/>
  <c r="J4" i="1" s="1"/>
  <c r="D15" i="1"/>
  <c r="J15" i="1" s="1"/>
  <c r="D16" i="1"/>
  <c r="J16" i="1" s="1"/>
  <c r="D17" i="1"/>
  <c r="J17" i="1" s="1"/>
  <c r="D18" i="1"/>
  <c r="J18" i="1" s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D27" i="1"/>
  <c r="J27" i="1" s="1"/>
  <c r="D14" i="8"/>
  <c r="J14" i="8" s="1"/>
  <c r="D18" i="8"/>
  <c r="J18" i="8" s="1"/>
  <c r="D22" i="8"/>
  <c r="J22" i="8" s="1"/>
  <c r="D4" i="8"/>
  <c r="D15" i="8"/>
  <c r="J15" i="8" s="1"/>
  <c r="D16" i="8"/>
  <c r="J16" i="8" s="1"/>
  <c r="D17" i="8"/>
  <c r="J17" i="8" s="1"/>
  <c r="D19" i="8"/>
  <c r="J19" i="8" s="1"/>
  <c r="D20" i="8"/>
  <c r="J20" i="8" s="1"/>
  <c r="D21" i="8"/>
  <c r="J21" i="8" s="1"/>
  <c r="D23" i="8"/>
  <c r="J23" i="8" s="1"/>
  <c r="D24" i="8"/>
  <c r="J24" i="8" s="1"/>
  <c r="D25" i="8"/>
  <c r="J25" i="8" s="1"/>
  <c r="D3" i="8"/>
  <c r="J3" i="8" s="1"/>
  <c r="D26" i="8"/>
  <c r="J26" i="8" s="1"/>
  <c r="D27" i="8"/>
  <c r="J27" i="8" s="1"/>
  <c r="D7" i="10"/>
  <c r="J7" i="10" s="1"/>
  <c r="D6" i="10"/>
  <c r="J6" i="10" s="1"/>
  <c r="D9" i="10"/>
  <c r="J9" i="10" s="1"/>
  <c r="D10" i="10"/>
  <c r="J10" i="10" s="1"/>
  <c r="D11" i="10"/>
  <c r="J11" i="10" s="1"/>
  <c r="D12" i="10"/>
  <c r="J12" i="10" s="1"/>
  <c r="D13" i="10"/>
  <c r="J13" i="10" s="1"/>
  <c r="D14" i="10"/>
  <c r="J14" i="10" s="1"/>
  <c r="J29" i="10"/>
  <c r="D16" i="10"/>
  <c r="J16" i="10" s="1"/>
  <c r="D17" i="10"/>
  <c r="J17" i="10" s="1"/>
  <c r="J26" i="10"/>
  <c r="D6" i="11"/>
  <c r="I6" i="11" s="1"/>
  <c r="D9" i="11"/>
  <c r="I9" i="11" s="1"/>
  <c r="D10" i="11"/>
  <c r="I10" i="11" s="1"/>
  <c r="D11" i="11"/>
  <c r="I11" i="11" s="1"/>
  <c r="D13" i="11"/>
  <c r="I13" i="11" s="1"/>
  <c r="I30" i="10"/>
  <c r="H14" i="11"/>
  <c r="D28" i="1"/>
  <c r="D28" i="6"/>
  <c r="D28" i="8"/>
  <c r="D28" i="7"/>
  <c r="J26" i="1" l="1"/>
  <c r="J29" i="1" s="1"/>
  <c r="J4" i="8"/>
  <c r="J29" i="8" s="1"/>
  <c r="J29" i="6"/>
  <c r="D30" i="10"/>
  <c r="D29" i="8"/>
  <c r="D29" i="7"/>
  <c r="D29" i="6"/>
  <c r="J30" i="10"/>
  <c r="D14" i="11"/>
  <c r="I14" i="11"/>
  <c r="J34" i="5" l="1"/>
  <c r="C33" i="5"/>
  <c r="C34" i="5"/>
  <c r="E34" i="5" s="1"/>
  <c r="D29" i="1"/>
  <c r="C23" i="5" s="1"/>
  <c r="E33" i="5" l="1"/>
  <c r="C35" i="5"/>
  <c r="G27" i="5" s="1"/>
  <c r="J25" i="5"/>
  <c r="C25" i="5"/>
  <c r="C32" i="5" s="1"/>
  <c r="C27" i="5" l="1"/>
</calcChain>
</file>

<file path=xl/sharedStrings.xml><?xml version="1.0" encoding="utf-8"?>
<sst xmlns="http://schemas.openxmlformats.org/spreadsheetml/2006/main" count="506" uniqueCount="416">
  <si>
    <t>Pass</t>
  </si>
  <si>
    <t>Beginn</t>
  </si>
  <si>
    <t>Ende</t>
  </si>
  <si>
    <t>Länge</t>
  </si>
  <si>
    <t>Passhöhe</t>
  </si>
  <si>
    <t>Punkte</t>
  </si>
  <si>
    <t>Ächerli</t>
  </si>
  <si>
    <t>Dallenwil</t>
  </si>
  <si>
    <t>Agites Les</t>
  </si>
  <si>
    <t>Yvorne</t>
  </si>
  <si>
    <t>Befahren</t>
  </si>
  <si>
    <t>Punkte err.</t>
  </si>
  <si>
    <t>Baulmes</t>
  </si>
  <si>
    <t>L' Auberson</t>
  </si>
  <si>
    <t>Albula</t>
  </si>
  <si>
    <t>Bergün</t>
  </si>
  <si>
    <t>La Punt</t>
  </si>
  <si>
    <t>Balmberg</t>
  </si>
  <si>
    <t>Günsberg</t>
  </si>
  <si>
    <t>Benkerjoch</t>
  </si>
  <si>
    <t>Küttigen</t>
  </si>
  <si>
    <t>Oberhof</t>
  </si>
  <si>
    <t>Blapbach</t>
  </si>
  <si>
    <t>Trubschachen</t>
  </si>
  <si>
    <t>Frick</t>
  </si>
  <si>
    <t>Brünig</t>
  </si>
  <si>
    <t>Giswil</t>
  </si>
  <si>
    <t>Brienzwiler</t>
  </si>
  <si>
    <t>Champex</t>
  </si>
  <si>
    <t>Orsières</t>
  </si>
  <si>
    <t>Les Valettes</t>
  </si>
  <si>
    <t>La Neuveville</t>
  </si>
  <si>
    <t>St. Imier</t>
  </si>
  <si>
    <t>Croix, Col de la</t>
  </si>
  <si>
    <t>Courgenay</t>
  </si>
  <si>
    <t>St. Ursanne</t>
  </si>
  <si>
    <t>Villars s/Ollon</t>
  </si>
  <si>
    <t>Les Diablerets</t>
  </si>
  <si>
    <t>Ecorcheresses, Les</t>
  </si>
  <si>
    <t>Berlincourt</t>
  </si>
  <si>
    <t>Etroits, Col des</t>
  </si>
  <si>
    <t>Yverdon</t>
  </si>
  <si>
    <t>Einsiedeln</t>
  </si>
  <si>
    <t>Pfäffikon</t>
  </si>
  <si>
    <t>Flüela</t>
  </si>
  <si>
    <t>Davos</t>
  </si>
  <si>
    <t>Susch</t>
  </si>
  <si>
    <t>Forclaz, Col de la</t>
  </si>
  <si>
    <t>Martigny-Bourg</t>
  </si>
  <si>
    <t>Le Châtelard</t>
  </si>
  <si>
    <t>Furka</t>
  </si>
  <si>
    <t>Gletsch</t>
  </si>
  <si>
    <t>Hospental</t>
  </si>
  <si>
    <t>Gefahrene Pässe:</t>
  </si>
  <si>
    <t>Erreichte Punktzahl:</t>
  </si>
  <si>
    <t>Welschenrohr</t>
  </si>
  <si>
    <t>Aiguillon Col de l'</t>
  </si>
  <si>
    <t>Chasseral, Col du</t>
  </si>
  <si>
    <t>Motorrad:</t>
  </si>
  <si>
    <t>Gempen</t>
  </si>
  <si>
    <t>Orismühle</t>
  </si>
  <si>
    <t>Givrine, Col de la</t>
  </si>
  <si>
    <t>Nyon</t>
  </si>
  <si>
    <t>Glaubenberg</t>
  </si>
  <si>
    <t>Entlebuch</t>
  </si>
  <si>
    <t>Sarnen</t>
  </si>
  <si>
    <t>Schüpfheim</t>
  </si>
  <si>
    <t>Sembrancher</t>
  </si>
  <si>
    <t>Grenchenberg</t>
  </si>
  <si>
    <t>Grenchen</t>
  </si>
  <si>
    <t>Court</t>
  </si>
  <si>
    <t>Grimsel</t>
  </si>
  <si>
    <t>Innertkirchen</t>
  </si>
  <si>
    <t>Gurnigel</t>
  </si>
  <si>
    <t>Zollhaus</t>
  </si>
  <si>
    <t>Oberdorf</t>
  </si>
  <si>
    <t>Hulftegg</t>
  </si>
  <si>
    <t>Steg</t>
  </si>
  <si>
    <t>Ibergeregg</t>
  </si>
  <si>
    <t>Schwyz</t>
  </si>
  <si>
    <t>Unteriberg</t>
  </si>
  <si>
    <t>Jaun</t>
  </si>
  <si>
    <t>Reidenbach</t>
  </si>
  <si>
    <t>Julier</t>
  </si>
  <si>
    <t>Tiefencastel</t>
  </si>
  <si>
    <t>Silvaplana</t>
  </si>
  <si>
    <t>Kerenzerberg</t>
  </si>
  <si>
    <t>Näfels</t>
  </si>
  <si>
    <t>Klausen</t>
  </si>
  <si>
    <t>Altdorf</t>
  </si>
  <si>
    <t>Linthal</t>
  </si>
  <si>
    <t>Lein, Col du</t>
  </si>
  <si>
    <t>Saxon</t>
  </si>
  <si>
    <t>Vollèges</t>
  </si>
  <si>
    <t>Lenzerheide</t>
  </si>
  <si>
    <t>Chur</t>
  </si>
  <si>
    <t>Lüderenalp</t>
  </si>
  <si>
    <t>Bärau</t>
  </si>
  <si>
    <t>Wasen i. E.</t>
  </si>
  <si>
    <t>Lukmanier</t>
  </si>
  <si>
    <t>Disentis</t>
  </si>
  <si>
    <t>Acquarossa</t>
  </si>
  <si>
    <t>Maloja</t>
  </si>
  <si>
    <t>Marchairuz, Col du</t>
  </si>
  <si>
    <t>Bière</t>
  </si>
  <si>
    <t>Le Pont</t>
  </si>
  <si>
    <t>L' Isle</t>
  </si>
  <si>
    <t>Tramelan</t>
  </si>
  <si>
    <t>Moosalp</t>
  </si>
  <si>
    <t>Turtmann</t>
  </si>
  <si>
    <t>Stalden</t>
  </si>
  <si>
    <t>Morgins, Pas de</t>
  </si>
  <si>
    <t>Monthey</t>
  </si>
  <si>
    <t>Mosses, Col des</t>
  </si>
  <si>
    <t>Aigle</t>
  </si>
  <si>
    <t>Vira</t>
  </si>
  <si>
    <t>Nufenen</t>
  </si>
  <si>
    <t>Ulrichen</t>
  </si>
  <si>
    <t>Airolo</t>
  </si>
  <si>
    <t>Oberalp</t>
  </si>
  <si>
    <t>Andermatt</t>
  </si>
  <si>
    <t>Oberhallauerberg</t>
  </si>
  <si>
    <t>Oberhallau</t>
  </si>
  <si>
    <t>Schleitheim</t>
  </si>
  <si>
    <t>Ofenpass</t>
  </si>
  <si>
    <t>Zernez</t>
  </si>
  <si>
    <t>Tavannes</t>
  </si>
  <si>
    <t>Pillon, Col du</t>
  </si>
  <si>
    <t>Gstaad</t>
  </si>
  <si>
    <t>Planches, Col des</t>
  </si>
  <si>
    <t>Pragel</t>
  </si>
  <si>
    <t>Richisau</t>
  </si>
  <si>
    <t>Randen</t>
  </si>
  <si>
    <t>Beggingen</t>
  </si>
  <si>
    <t>Hemmental</t>
  </si>
  <si>
    <t>Oberägeri</t>
  </si>
  <si>
    <t>Biberbrugg</t>
  </si>
  <si>
    <t>Krummenau</t>
  </si>
  <si>
    <t>St. Peterzell / Hemberg</t>
  </si>
  <si>
    <t>Ruppen</t>
  </si>
  <si>
    <t>Trogen</t>
  </si>
  <si>
    <t>Altstätten</t>
  </si>
  <si>
    <t>Hinterrhein</t>
  </si>
  <si>
    <t>Soazza</t>
  </si>
  <si>
    <t>Kienberg</t>
  </si>
  <si>
    <t>Aarau</t>
  </si>
  <si>
    <t>Saanen</t>
  </si>
  <si>
    <t>Sattel</t>
  </si>
  <si>
    <t>Arth</t>
  </si>
  <si>
    <t>Sattelegg</t>
  </si>
  <si>
    <t>Wilerzell</t>
  </si>
  <si>
    <t>Vorderthal</t>
  </si>
  <si>
    <t>Schallenberg</t>
  </si>
  <si>
    <t>Oberei</t>
  </si>
  <si>
    <t>Schangnau</t>
  </si>
  <si>
    <t>Scheltenpass</t>
  </si>
  <si>
    <t>Mervelier</t>
  </si>
  <si>
    <t>Ramiswil</t>
  </si>
  <si>
    <t>Schwägalp</t>
  </si>
  <si>
    <t>Neu St. Johann</t>
  </si>
  <si>
    <t>Urnäsch</t>
  </si>
  <si>
    <t>Simplon</t>
  </si>
  <si>
    <t>Brig</t>
  </si>
  <si>
    <t>Splügen</t>
  </si>
  <si>
    <t>Staffelegg</t>
  </si>
  <si>
    <t>Stoss</t>
  </si>
  <si>
    <t>Gais</t>
  </si>
  <si>
    <t>Susten</t>
  </si>
  <si>
    <t>Wassen</t>
  </si>
  <si>
    <t>Tourmande, La</t>
  </si>
  <si>
    <t>Champagne / Villars-B.</t>
  </si>
  <si>
    <t>Tourne, La</t>
  </si>
  <si>
    <t>Les Petit Ponts</t>
  </si>
  <si>
    <t>Neuchâtel</t>
  </si>
  <si>
    <t>Umbrail</t>
  </si>
  <si>
    <t>Weissenstein</t>
  </si>
  <si>
    <t>Gänsbrunnen</t>
  </si>
  <si>
    <t>Wildhaus</t>
  </si>
  <si>
    <t>Unterwasser</t>
  </si>
  <si>
    <t>Gams</t>
  </si>
  <si>
    <t>Wolfgang-Pass</t>
  </si>
  <si>
    <t>Klosters</t>
  </si>
  <si>
    <t>Zugerberg</t>
  </si>
  <si>
    <t>Walchwil</t>
  </si>
  <si>
    <t>Unterägeri</t>
  </si>
  <si>
    <t>Mögliche Punktzahl:</t>
  </si>
  <si>
    <t>Mögliche Pässe:</t>
  </si>
  <si>
    <t>Riegelschwendi</t>
  </si>
  <si>
    <t>Abländschen/Mittelberg</t>
  </si>
  <si>
    <t>Arosio</t>
  </si>
  <si>
    <t>Novaggio</t>
  </si>
  <si>
    <t>Challhöchi</t>
  </si>
  <si>
    <t>Eptingen</t>
  </si>
  <si>
    <t>Hauenstein</t>
  </si>
  <si>
    <t>Chilchzimmersattel</t>
  </si>
  <si>
    <t>Langenbruck</t>
  </si>
  <si>
    <t>St. Gallen</t>
  </si>
  <si>
    <t>Waldkirch</t>
  </si>
  <si>
    <t>St. Anton</t>
  </si>
  <si>
    <t>Oberegg</t>
  </si>
  <si>
    <t>Name:</t>
  </si>
  <si>
    <t>Ja</t>
  </si>
  <si>
    <t>Sternenberg / Hörnli</t>
  </si>
  <si>
    <t>Bauma</t>
  </si>
  <si>
    <t>Fischingen</t>
  </si>
  <si>
    <t>Adresse:</t>
  </si>
  <si>
    <t>PLZ:</t>
  </si>
  <si>
    <t>Wohnort:</t>
  </si>
  <si>
    <t>Tel.:</t>
  </si>
  <si>
    <t>Geb. Datum:</t>
  </si>
  <si>
    <t xml:space="preserve">   </t>
  </si>
  <si>
    <t>Kontrollschild:</t>
  </si>
  <si>
    <t>Mail:</t>
  </si>
  <si>
    <t>Datum:</t>
  </si>
  <si>
    <t>Nr.</t>
  </si>
  <si>
    <t>Total befahrene Pässe, Nr. 1 - 25</t>
  </si>
  <si>
    <t>Total befahrene Pässe, Nr. 26 - 50</t>
  </si>
  <si>
    <t>Total befahrene Pässe, Nr. 51 - 75</t>
  </si>
  <si>
    <t>Total befahrene Pässe, Nr. 76 -100</t>
  </si>
  <si>
    <t>(Beispiel Abländschen)</t>
  </si>
  <si>
    <t>Medaille</t>
  </si>
  <si>
    <t>aktuell</t>
  </si>
  <si>
    <t>Medaillen:</t>
  </si>
  <si>
    <t>Bronze</t>
  </si>
  <si>
    <t>Silber</t>
  </si>
  <si>
    <t>Gold</t>
  </si>
  <si>
    <t>La Lécherette</t>
  </si>
  <si>
    <t>Mollendruz, Col du</t>
  </si>
  <si>
    <t>Kerns</t>
  </si>
  <si>
    <t>Gravesano</t>
  </si>
  <si>
    <t>Eggiwil</t>
  </si>
  <si>
    <t>Perrefitte</t>
  </si>
  <si>
    <t>Fleurier</t>
  </si>
  <si>
    <t xml:space="preserve">Dornach </t>
  </si>
  <si>
    <t>Glaubenbielen</t>
  </si>
  <si>
    <t>Riggisberg</t>
  </si>
  <si>
    <t>Mühlrüti</t>
  </si>
  <si>
    <t>Charmey</t>
  </si>
  <si>
    <t>Mühlehorn</t>
  </si>
  <si>
    <t>Muotathal</t>
  </si>
  <si>
    <t>Salhöhe</t>
  </si>
  <si>
    <t>Couvet</t>
  </si>
  <si>
    <t>San Bernardino</t>
  </si>
  <si>
    <t>Brunnersberg</t>
  </si>
  <si>
    <t>Kistenpass</t>
  </si>
  <si>
    <t>Leimensteig</t>
  </si>
  <si>
    <t>Wiedlisbach</t>
  </si>
  <si>
    <t>Mümliswil</t>
  </si>
  <si>
    <t>Menzingen</t>
  </si>
  <si>
    <t>Appenzell</t>
  </si>
  <si>
    <t>Orvin</t>
  </si>
  <si>
    <t>Nollen</t>
  </si>
  <si>
    <t>Wuppenau</t>
  </si>
  <si>
    <t>Schafmatt</t>
  </si>
  <si>
    <t>Teufen</t>
  </si>
  <si>
    <t>Laupersdorf</t>
  </si>
  <si>
    <t>Cortébert</t>
  </si>
  <si>
    <t>Herbetswil</t>
  </si>
  <si>
    <t>Carona</t>
  </si>
  <si>
    <t>Morcote</t>
  </si>
  <si>
    <t>Paradiso</t>
  </si>
  <si>
    <t>Mont-des-Verrières</t>
  </si>
  <si>
    <t>Les Verrières</t>
  </si>
  <si>
    <t>Buttes</t>
  </si>
  <si>
    <t>Schwengimatt</t>
  </si>
  <si>
    <t>Wenn Pass befahren, in Kolonne "Befahren" Datum eintragen</t>
  </si>
  <si>
    <t>Zusatzpässe TOPP  (Erweiterung des Wettbewerbs zur Erreichung des Prädikats ToppfahrerIn)</t>
  </si>
  <si>
    <t>Einwegstrecken TOPP  (Erweiterung des Wettbewerbs zur Erreichung des Prädikats ToppfahrerIn)</t>
  </si>
  <si>
    <t>Strecke</t>
  </si>
  <si>
    <t>Michaelskreuz</t>
  </si>
  <si>
    <t>Bullet</t>
  </si>
  <si>
    <t>Root</t>
  </si>
  <si>
    <t>Küssnacht</t>
  </si>
  <si>
    <t>(Seiten 2 - 5)</t>
  </si>
  <si>
    <t>(Punktetotal Seiten 2 - 5)</t>
  </si>
  <si>
    <t>Letzter Pass:</t>
  </si>
  <si>
    <r>
      <t xml:space="preserve">Erster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Pass:</t>
    </r>
  </si>
  <si>
    <t>Die Pässe dürfen während des Wettbewerbs gefahren werden. Sie zählen aber erst, wenn alle 100 Grundpässe befahren sind</t>
  </si>
  <si>
    <t xml:space="preserve"> Die Strecken dürfen während des Wettbewerbs gefahren werden. Sie zählen aber erst, wenn alle 100 Grundpässe befahren sind</t>
  </si>
  <si>
    <t>Ort</t>
  </si>
  <si>
    <t>Sornetan</t>
  </si>
  <si>
    <t>Saules</t>
  </si>
  <si>
    <t>FMS Pässefahren TOPP,  Zusatzpässe und Strecken (siehe Seiten 6 + 7)</t>
  </si>
  <si>
    <t>Gef. Zusatzpässe / Strecken:</t>
  </si>
  <si>
    <t>Neukirch a.d.Thur</t>
  </si>
  <si>
    <t>Montagne des Saules</t>
  </si>
  <si>
    <t>Wolhusen</t>
  </si>
  <si>
    <t>Holderchäppeli</t>
  </si>
  <si>
    <t>Malters</t>
  </si>
  <si>
    <t>Kriens</t>
  </si>
  <si>
    <t>La Bullatone / Les Illars</t>
  </si>
  <si>
    <t>Tot. befahrene Strecken, Nr. 123 - 130</t>
  </si>
  <si>
    <t>Mont Vully</t>
  </si>
  <si>
    <t>Sugiez</t>
  </si>
  <si>
    <t>La Sauge</t>
  </si>
  <si>
    <t>Pla.Centr. / Mil. Bienne</t>
  </si>
  <si>
    <t>Stattboden</t>
  </si>
  <si>
    <t>Bettswil</t>
  </si>
  <si>
    <t>Gd. St. Bernhard</t>
  </si>
  <si>
    <t>Aosta (I)</t>
  </si>
  <si>
    <t>Porrentruy</t>
  </si>
  <si>
    <t>Cerneux-Veusil</t>
  </si>
  <si>
    <t>Bormio (I)</t>
  </si>
  <si>
    <t>Bättlerchuchi</t>
  </si>
  <si>
    <t>Mont Soleil</t>
  </si>
  <si>
    <t>St. Gotthard</t>
  </si>
  <si>
    <t>Stüsslingen</t>
  </si>
  <si>
    <t>Oltingen</t>
  </si>
  <si>
    <t>Niederbipp</t>
  </si>
  <si>
    <t>Tannenberg</t>
  </si>
  <si>
    <t>Le Brassus</t>
  </si>
  <si>
    <t xml:space="preserve"> </t>
  </si>
  <si>
    <t>Montvoie, Col de</t>
  </si>
  <si>
    <t>Cademario</t>
  </si>
  <si>
    <t>Bioggio</t>
  </si>
  <si>
    <t>Magliaso</t>
  </si>
  <si>
    <t>Col de la Malvoisie</t>
  </si>
  <si>
    <t>Salgesch</t>
  </si>
  <si>
    <t>Siders</t>
  </si>
  <si>
    <t>Travers</t>
  </si>
  <si>
    <t>Val Mara</t>
  </si>
  <si>
    <t>Melano - Rovio</t>
  </si>
  <si>
    <t>Claino c.Osteno</t>
  </si>
  <si>
    <t>St. Joder</t>
  </si>
  <si>
    <t>Hergiswil</t>
  </si>
  <si>
    <t>Belpberg</t>
  </si>
  <si>
    <t>Belp</t>
  </si>
  <si>
    <t>Wichtrach</t>
  </si>
  <si>
    <t>Cuolm Sura</t>
  </si>
  <si>
    <t>Cumbel</t>
  </si>
  <si>
    <t>Oberalpstr.-&gt; Obersaxen</t>
  </si>
  <si>
    <t>Les Giettes</t>
  </si>
  <si>
    <t>Châtel-Saint-Denis</t>
  </si>
  <si>
    <t>Semsales</t>
  </si>
  <si>
    <t>Meltingerberg</t>
  </si>
  <si>
    <t>Meltingen</t>
  </si>
  <si>
    <t>Bachmättli</t>
  </si>
  <si>
    <t>Alpe di Neggia</t>
  </si>
  <si>
    <t>Hübeli / Hergiswil</t>
  </si>
  <si>
    <t>Massongex</t>
  </si>
  <si>
    <t>Pfaffenmoos</t>
  </si>
  <si>
    <t>Maccagno (I)</t>
  </si>
  <si>
    <t>Rathvel</t>
  </si>
  <si>
    <r>
      <t xml:space="preserve">         </t>
    </r>
    <r>
      <rPr>
        <b/>
        <sz val="36"/>
        <rFont val="Arial"/>
        <family val="2"/>
      </rPr>
      <t xml:space="preserve">  </t>
    </r>
    <r>
      <rPr>
        <b/>
        <sz val="26"/>
        <rFont val="Arial"/>
        <family val="2"/>
      </rPr>
      <t>FMS Pässewettbewerb 2018</t>
    </r>
  </si>
  <si>
    <t>FMS Pässewettbewerb 2018</t>
  </si>
  <si>
    <t>FMS-Pässewettbewerb 2018</t>
  </si>
  <si>
    <t>Bosco Gurin (TI)</t>
  </si>
  <si>
    <t>Calancatal, Valbella (GR)</t>
  </si>
  <si>
    <t>Haggenegg (SZ)</t>
  </si>
  <si>
    <t>Lombachalp (BE)</t>
  </si>
  <si>
    <t>Palfries (SG)</t>
  </si>
  <si>
    <t>Stelserberg (GR)</t>
  </si>
  <si>
    <t>Val Luzzone, Alpe Garzott</t>
  </si>
  <si>
    <t>Valsertal, Zerfreila (GR)</t>
  </si>
  <si>
    <t>Cevio - Bosco Gurin - Cevio</t>
  </si>
  <si>
    <t>Grono - Calancatal - Valbella - Grono</t>
  </si>
  <si>
    <t>Schwyz - Haggenegg - Schwyz</t>
  </si>
  <si>
    <t xml:space="preserve">Habkern - Lombachalp - Vorder Nollen </t>
  </si>
  <si>
    <t>Trübbach - Oberschaan - Palfries</t>
  </si>
  <si>
    <t>Schiers - Stelserberg - Schiers</t>
  </si>
  <si>
    <t>Olivone - Ghirone - Alpe Garzott</t>
  </si>
  <si>
    <t>Ilanz - Vals - Zerfreilastausee (Kapelle)</t>
  </si>
  <si>
    <t>Le Sapelet</t>
  </si>
  <si>
    <t>Les Montbovats</t>
  </si>
  <si>
    <t>Lueg</t>
  </si>
  <si>
    <t>122a</t>
  </si>
  <si>
    <t>Ovronnaz</t>
  </si>
  <si>
    <t>121a</t>
  </si>
  <si>
    <t>Althüsli</t>
  </si>
  <si>
    <t>Montfaucon</t>
  </si>
  <si>
    <t>Les Reussilles</t>
  </si>
  <si>
    <t>Affoltern i.E.</t>
  </si>
  <si>
    <t>Wynigen</t>
  </si>
  <si>
    <t>Wila</t>
  </si>
  <si>
    <t>Dussnang</t>
  </si>
  <si>
    <t>Steinhuserberg</t>
  </si>
  <si>
    <t>Wohlhusen</t>
  </si>
  <si>
    <t>Croix de coeur</t>
  </si>
  <si>
    <t>Lommiswil</t>
  </si>
  <si>
    <t>Passh. Binzberg</t>
  </si>
  <si>
    <t>Fully</t>
  </si>
  <si>
    <t>Leytron</t>
  </si>
  <si>
    <t>Riddes</t>
  </si>
  <si>
    <t>Etzelpass</t>
  </si>
  <si>
    <t>Forclaz di Livigno</t>
  </si>
  <si>
    <t>Le Chaufour</t>
  </si>
  <si>
    <t>Glère (F)</t>
  </si>
  <si>
    <t>Soubey</t>
  </si>
  <si>
    <t>Berninapass</t>
  </si>
  <si>
    <t>Livigno (I)</t>
  </si>
  <si>
    <t>Reust</t>
  </si>
  <si>
    <t>Oberhofen a. Thunersee</t>
  </si>
  <si>
    <t>Eriz</t>
  </si>
  <si>
    <t>Bachtel</t>
  </si>
  <si>
    <t>Breitenhöchi</t>
  </si>
  <si>
    <t>La Tanne</t>
  </si>
  <si>
    <t>Wald</t>
  </si>
  <si>
    <t>Gibswil</t>
  </si>
  <si>
    <t>Total befahrene Pässe, Nr. 101 - 122a</t>
  </si>
  <si>
    <t>Hirzel Höhi</t>
  </si>
  <si>
    <t>Morez (F)</t>
  </si>
  <si>
    <t>Abondance (F)</t>
  </si>
  <si>
    <t>Raten</t>
  </si>
  <si>
    <t>Iselle (I)</t>
  </si>
  <si>
    <t>Schmidrüti</t>
  </si>
  <si>
    <t>Le Châble</t>
  </si>
  <si>
    <t>Sihlbrugg</t>
  </si>
  <si>
    <t>Horgen</t>
  </si>
  <si>
    <t>Château-d'Oex</t>
  </si>
  <si>
    <t>Chiavenna (I)</t>
  </si>
  <si>
    <t>Mögliche Pässe / Strecken:   30</t>
  </si>
  <si>
    <t>Zusatzpässe (Seite)</t>
  </si>
  <si>
    <t>121 Asphalt.  121a Teils Natur-Schotterstrasse, beide Pässe je 300 Punkte. Du hast die Wahl; - NUR ein Pass zählt.</t>
  </si>
  <si>
    <r>
      <rPr>
        <b/>
        <sz val="10"/>
        <rFont val="Arial"/>
        <family val="2"/>
      </rPr>
      <t xml:space="preserve">122 Asphalt, Rest Naturstrasse wird asphaltiert. 122a Teils Natur-Schotterstrasse, </t>
    </r>
    <r>
      <rPr>
        <sz val="10"/>
        <rFont val="Arial"/>
        <family val="2"/>
      </rPr>
      <t xml:space="preserve">beide Pässe, je 600 Punkte. Du hast die Wahl; - </t>
    </r>
    <r>
      <rPr>
        <b/>
        <sz val="10"/>
        <rFont val="Arial"/>
        <family val="2"/>
      </rPr>
      <t>NUR ein Pass zählt.</t>
    </r>
  </si>
  <si>
    <t xml:space="preserve">  Bitte schaue dir unbekannte Pässe des Wettbewerbs auf der Homepage an.</t>
  </si>
  <si>
    <t>Sta.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</si>
</sst>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[$-807]d/\ mmmm\ yyyy;@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1" xfId="1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/>
    <xf numFmtId="0" fontId="7" fillId="0" borderId="0" xfId="2" applyFont="1" applyAlignment="1" applyProtection="1"/>
    <xf numFmtId="0" fontId="0" fillId="0" borderId="11" xfId="0" applyBorder="1"/>
    <xf numFmtId="0" fontId="0" fillId="0" borderId="12" xfId="0" applyBorder="1"/>
    <xf numFmtId="0" fontId="8" fillId="0" borderId="12" xfId="0" applyFont="1" applyBorder="1"/>
    <xf numFmtId="3" fontId="0" fillId="0" borderId="13" xfId="1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/>
    </xf>
    <xf numFmtId="3" fontId="0" fillId="0" borderId="0" xfId="0" applyNumberFormat="1"/>
    <xf numFmtId="0" fontId="2" fillId="0" borderId="3" xfId="0" applyFont="1" applyFill="1" applyBorder="1"/>
    <xf numFmtId="0" fontId="0" fillId="0" borderId="16" xfId="0" applyFill="1" applyBorder="1" applyAlignment="1">
      <alignment horizontal="center"/>
    </xf>
    <xf numFmtId="0" fontId="2" fillId="0" borderId="0" xfId="2" applyFont="1" applyBorder="1" applyAlignment="1" applyProtection="1"/>
    <xf numFmtId="0" fontId="2" fillId="0" borderId="18" xfId="0" applyFont="1" applyBorder="1"/>
    <xf numFmtId="164" fontId="2" fillId="0" borderId="19" xfId="1" applyNumberFormat="1" applyFont="1" applyBorder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2" borderId="3" xfId="0" applyFont="1" applyFill="1" applyBorder="1"/>
    <xf numFmtId="0" fontId="8" fillId="2" borderId="0" xfId="0" applyFont="1" applyFill="1"/>
    <xf numFmtId="0" fontId="9" fillId="0" borderId="0" xfId="0" applyFont="1" applyFill="1" applyAlignment="1">
      <alignment horizontal="center"/>
    </xf>
    <xf numFmtId="14" fontId="2" fillId="0" borderId="0" xfId="0" applyNumberFormat="1" applyFont="1" applyFill="1" applyBorder="1"/>
    <xf numFmtId="0" fontId="0" fillId="0" borderId="0" xfId="0" applyFill="1"/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2" fillId="5" borderId="22" xfId="1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26" xfId="0" applyBorder="1"/>
    <xf numFmtId="0" fontId="0" fillId="0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3" fontId="1" fillId="0" borderId="28" xfId="1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8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27" xfId="1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0" fontId="0" fillId="4" borderId="31" xfId="0" applyFill="1" applyBorder="1" applyAlignment="1">
      <alignment horizontal="center"/>
    </xf>
    <xf numFmtId="3" fontId="0" fillId="0" borderId="28" xfId="1" applyNumberFormat="1" applyFont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26" xfId="0" applyNumberFormat="1" applyFill="1" applyBorder="1" applyAlignment="1">
      <alignment horizontal="right"/>
    </xf>
    <xf numFmtId="3" fontId="0" fillId="0" borderId="16" xfId="1" applyNumberFormat="1" applyFont="1" applyBorder="1" applyAlignment="1">
      <alignment horizontal="center"/>
    </xf>
    <xf numFmtId="14" fontId="0" fillId="2" borderId="16" xfId="0" applyNumberFormat="1" applyFill="1" applyBorder="1" applyAlignment="1" applyProtection="1">
      <alignment horizontal="right"/>
    </xf>
    <xf numFmtId="164" fontId="2" fillId="0" borderId="19" xfId="1" applyNumberFormat="1" applyFont="1" applyBorder="1" applyAlignment="1"/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Border="1"/>
    <xf numFmtId="3" fontId="0" fillId="0" borderId="0" xfId="1" applyNumberFormat="1" applyFont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0" fillId="0" borderId="17" xfId="1" applyNumberFormat="1" applyFont="1" applyBorder="1" applyAlignment="1">
      <alignment horizontal="center"/>
    </xf>
    <xf numFmtId="0" fontId="15" fillId="6" borderId="35" xfId="0" applyFont="1" applyFill="1" applyBorder="1"/>
    <xf numFmtId="0" fontId="15" fillId="6" borderId="0" xfId="0" applyFont="1" applyFill="1"/>
    <xf numFmtId="0" fontId="16" fillId="6" borderId="0" xfId="0" applyFont="1" applyFill="1"/>
    <xf numFmtId="0" fontId="6" fillId="0" borderId="0" xfId="0" applyFont="1" applyBorder="1"/>
    <xf numFmtId="0" fontId="0" fillId="0" borderId="37" xfId="0" applyBorder="1"/>
    <xf numFmtId="0" fontId="6" fillId="0" borderId="37" xfId="0" applyFont="1" applyBorder="1"/>
    <xf numFmtId="0" fontId="0" fillId="0" borderId="37" xfId="0" applyFill="1" applyBorder="1"/>
    <xf numFmtId="0" fontId="15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14" fontId="12" fillId="0" borderId="0" xfId="0" applyNumberFormat="1" applyFont="1" applyFill="1" applyBorder="1"/>
    <xf numFmtId="0" fontId="12" fillId="6" borderId="12" xfId="0" applyFont="1" applyFill="1" applyBorder="1"/>
    <xf numFmtId="164" fontId="2" fillId="0" borderId="0" xfId="0" applyNumberFormat="1" applyFont="1" applyFill="1" applyBorder="1"/>
    <xf numFmtId="14" fontId="8" fillId="0" borderId="0" xfId="0" applyNumberFormat="1" applyFont="1" applyFill="1" applyBorder="1" applyAlignment="1"/>
    <xf numFmtId="164" fontId="17" fillId="0" borderId="0" xfId="0" applyNumberFormat="1" applyFont="1" applyFill="1"/>
    <xf numFmtId="0" fontId="2" fillId="6" borderId="18" xfId="0" applyFont="1" applyFill="1" applyBorder="1"/>
    <xf numFmtId="0" fontId="2" fillId="2" borderId="24" xfId="0" applyFont="1" applyFill="1" applyBorder="1" applyAlignment="1">
      <alignment horizontal="center"/>
    </xf>
    <xf numFmtId="3" fontId="2" fillId="5" borderId="24" xfId="0" applyNumberFormat="1" applyFont="1" applyFill="1" applyBorder="1" applyAlignment="1">
      <alignment horizontal="center"/>
    </xf>
    <xf numFmtId="0" fontId="2" fillId="0" borderId="19" xfId="0" applyFont="1" applyBorder="1"/>
    <xf numFmtId="0" fontId="0" fillId="0" borderId="0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14" fontId="18" fillId="0" borderId="0" xfId="0" applyNumberFormat="1" applyFont="1" applyFill="1" applyBorder="1" applyAlignment="1" applyProtection="1">
      <alignment horizontal="right"/>
      <protection locked="0"/>
    </xf>
    <xf numFmtId="3" fontId="2" fillId="4" borderId="0" xfId="1" applyNumberFormat="1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4" fontId="17" fillId="7" borderId="0" xfId="0" applyNumberFormat="1" applyFont="1" applyFill="1" applyBorder="1" applyAlignment="1" applyProtection="1">
      <alignment horizontal="right"/>
      <protection locked="0"/>
    </xf>
    <xf numFmtId="0" fontId="2" fillId="7" borderId="0" xfId="0" applyFont="1" applyFill="1" applyBorder="1" applyAlignment="1">
      <alignment horizontal="center"/>
    </xf>
    <xf numFmtId="14" fontId="18" fillId="7" borderId="0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Alignment="1">
      <alignment horizontal="center"/>
    </xf>
    <xf numFmtId="0" fontId="18" fillId="7" borderId="40" xfId="0" applyFont="1" applyFill="1" applyBorder="1"/>
    <xf numFmtId="0" fontId="0" fillId="7" borderId="40" xfId="0" applyFill="1" applyBorder="1"/>
    <xf numFmtId="0" fontId="2" fillId="7" borderId="43" xfId="0" applyFont="1" applyFill="1" applyBorder="1"/>
    <xf numFmtId="14" fontId="18" fillId="7" borderId="44" xfId="0" applyNumberFormat="1" applyFont="1" applyFill="1" applyBorder="1" applyAlignment="1" applyProtection="1">
      <alignment horizontal="right"/>
      <protection locked="0"/>
    </xf>
    <xf numFmtId="0" fontId="0" fillId="7" borderId="44" xfId="0" applyFill="1" applyBorder="1" applyAlignment="1">
      <alignment horizontal="center"/>
    </xf>
    <xf numFmtId="0" fontId="0" fillId="7" borderId="46" xfId="0" applyFill="1" applyBorder="1"/>
    <xf numFmtId="0" fontId="0" fillId="7" borderId="47" xfId="0" applyFill="1" applyBorder="1"/>
    <xf numFmtId="3" fontId="1" fillId="0" borderId="13" xfId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/>
    <xf numFmtId="0" fontId="20" fillId="0" borderId="0" xfId="0" applyFont="1"/>
    <xf numFmtId="0" fontId="8" fillId="0" borderId="0" xfId="0" applyFont="1" applyFill="1"/>
    <xf numFmtId="0" fontId="8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10" fillId="0" borderId="0" xfId="0" applyFont="1" applyAlignment="1"/>
    <xf numFmtId="0" fontId="0" fillId="0" borderId="0" xfId="0" applyAlignment="1"/>
    <xf numFmtId="14" fontId="6" fillId="7" borderId="1" xfId="0" applyNumberFormat="1" applyFont="1" applyFill="1" applyBorder="1" applyProtection="1">
      <protection locked="0"/>
    </xf>
    <xf numFmtId="0" fontId="1" fillId="0" borderId="1" xfId="0" applyFont="1" applyBorder="1"/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0" xfId="0" applyFont="1"/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7" borderId="0" xfId="0" applyFont="1" applyFill="1" applyBorder="1"/>
    <xf numFmtId="0" fontId="0" fillId="7" borderId="44" xfId="0" applyFill="1" applyBorder="1"/>
    <xf numFmtId="0" fontId="2" fillId="0" borderId="0" xfId="0" applyFont="1" applyFill="1" applyBorder="1" applyAlignment="1">
      <alignment horizontal="center" vertical="center"/>
    </xf>
    <xf numFmtId="0" fontId="0" fillId="10" borderId="41" xfId="0" applyFill="1" applyBorder="1"/>
    <xf numFmtId="0" fontId="0" fillId="10" borderId="42" xfId="0" applyFill="1" applyBorder="1"/>
    <xf numFmtId="0" fontId="0" fillId="10" borderId="45" xfId="0" applyFill="1" applyBorder="1"/>
    <xf numFmtId="164" fontId="2" fillId="6" borderId="19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0" fillId="0" borderId="52" xfId="0" applyBorder="1"/>
    <xf numFmtId="0" fontId="0" fillId="0" borderId="36" xfId="0" applyBorder="1"/>
    <xf numFmtId="0" fontId="3" fillId="6" borderId="53" xfId="0" applyFont="1" applyFill="1" applyBorder="1"/>
    <xf numFmtId="0" fontId="0" fillId="6" borderId="8" xfId="0" applyFill="1" applyBorder="1"/>
    <xf numFmtId="0" fontId="6" fillId="6" borderId="8" xfId="0" applyFont="1" applyFill="1" applyBorder="1"/>
    <xf numFmtId="0" fontId="6" fillId="6" borderId="36" xfId="0" applyFont="1" applyFill="1" applyBorder="1"/>
    <xf numFmtId="0" fontId="15" fillId="6" borderId="19" xfId="0" applyFont="1" applyFill="1" applyBorder="1"/>
    <xf numFmtId="0" fontId="0" fillId="0" borderId="54" xfId="0" applyNumberFormat="1" applyBorder="1" applyAlignment="1">
      <alignment horizontal="center"/>
    </xf>
    <xf numFmtId="0" fontId="1" fillId="0" borderId="55" xfId="0" applyFont="1" applyBorder="1"/>
    <xf numFmtId="0" fontId="0" fillId="0" borderId="55" xfId="0" applyBorder="1" applyAlignment="1">
      <alignment horizontal="center"/>
    </xf>
    <xf numFmtId="3" fontId="0" fillId="0" borderId="55" xfId="1" applyNumberFormat="1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" fillId="6" borderId="35" xfId="0" applyFont="1" applyFill="1" applyBorder="1"/>
    <xf numFmtId="0" fontId="0" fillId="6" borderId="0" xfId="0" applyFill="1" applyBorder="1"/>
    <xf numFmtId="0" fontId="6" fillId="6" borderId="0" xfId="0" applyFont="1" applyFill="1" applyBorder="1"/>
    <xf numFmtId="0" fontId="6" fillId="6" borderId="57" xfId="0" applyFont="1" applyFill="1" applyBorder="1"/>
    <xf numFmtId="0" fontId="15" fillId="6" borderId="24" xfId="0" applyFont="1" applyFill="1" applyBorder="1"/>
    <xf numFmtId="0" fontId="15" fillId="6" borderId="12" xfId="0" applyFont="1" applyFill="1" applyBorder="1"/>
    <xf numFmtId="0" fontId="16" fillId="6" borderId="12" xfId="0" applyFont="1" applyFill="1" applyBorder="1"/>
    <xf numFmtId="0" fontId="0" fillId="0" borderId="5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59" xfId="0" applyNumberFormat="1" applyFill="1" applyBorder="1" applyAlignment="1" applyProtection="1">
      <alignment horizontal="right"/>
      <protection locked="0"/>
    </xf>
    <xf numFmtId="0" fontId="8" fillId="2" borderId="59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31" xfId="0" applyFont="1" applyFill="1" applyBorder="1"/>
    <xf numFmtId="0" fontId="0" fillId="0" borderId="31" xfId="0" applyFont="1" applyFill="1" applyBorder="1"/>
    <xf numFmtId="0" fontId="1" fillId="0" borderId="13" xfId="0" applyFont="1" applyBorder="1"/>
    <xf numFmtId="0" fontId="1" fillId="0" borderId="16" xfId="0" applyFont="1" applyBorder="1"/>
    <xf numFmtId="0" fontId="0" fillId="0" borderId="1" xfId="0" applyFont="1" applyFill="1" applyBorder="1"/>
    <xf numFmtId="0" fontId="0" fillId="0" borderId="52" xfId="0" applyNumberFormat="1" applyBorder="1" applyAlignment="1">
      <alignment horizontal="center"/>
    </xf>
    <xf numFmtId="0" fontId="1" fillId="0" borderId="17" xfId="0" applyFont="1" applyBorder="1"/>
    <xf numFmtId="0" fontId="0" fillId="0" borderId="8" xfId="0" applyBorder="1" applyAlignment="1">
      <alignment horizontal="center"/>
    </xf>
    <xf numFmtId="3" fontId="1" fillId="0" borderId="17" xfId="1" applyNumberFormat="1" applyBorder="1" applyAlignment="1">
      <alignment horizontal="center"/>
    </xf>
    <xf numFmtId="3" fontId="2" fillId="5" borderId="60" xfId="1" applyNumberFormat="1" applyFont="1" applyFill="1" applyBorder="1" applyAlignment="1">
      <alignment horizontal="center"/>
    </xf>
    <xf numFmtId="0" fontId="5" fillId="0" borderId="16" xfId="2" applyBorder="1" applyAlignment="1" applyProtection="1"/>
    <xf numFmtId="0" fontId="5" fillId="0" borderId="1" xfId="2" applyBorder="1" applyAlignment="1" applyProtection="1"/>
    <xf numFmtId="0" fontId="5" fillId="0" borderId="48" xfId="2" applyBorder="1" applyAlignment="1" applyProtection="1"/>
    <xf numFmtId="0" fontId="5" fillId="0" borderId="50" xfId="2" applyBorder="1" applyAlignment="1" applyProtection="1"/>
    <xf numFmtId="0" fontId="5" fillId="0" borderId="0" xfId="2" applyAlignment="1" applyProtection="1"/>
    <xf numFmtId="0" fontId="5" fillId="0" borderId="49" xfId="2" applyFill="1" applyBorder="1" applyAlignment="1" applyProtection="1"/>
    <xf numFmtId="0" fontId="5" fillId="0" borderId="31" xfId="2" applyFill="1" applyBorder="1" applyAlignment="1" applyProtection="1"/>
    <xf numFmtId="0" fontId="3" fillId="0" borderId="5" xfId="0" applyFont="1" applyBorder="1" applyProtection="1"/>
    <xf numFmtId="0" fontId="0" fillId="0" borderId="6" xfId="0" applyBorder="1" applyProtection="1"/>
    <xf numFmtId="0" fontId="0" fillId="0" borderId="12" xfId="0" applyBorder="1" applyProtection="1"/>
    <xf numFmtId="0" fontId="0" fillId="0" borderId="7" xfId="0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2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17" xfId="0" applyBorder="1" applyProtection="1"/>
    <xf numFmtId="3" fontId="0" fillId="0" borderId="13" xfId="1" applyNumberFormat="1" applyFont="1" applyBorder="1" applyAlignment="1" applyProtection="1">
      <alignment horizontal="center"/>
    </xf>
    <xf numFmtId="3" fontId="2" fillId="5" borderId="22" xfId="1" applyNumberFormat="1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1" fillId="0" borderId="1" xfId="0" applyFont="1" applyBorder="1" applyProtection="1"/>
    <xf numFmtId="3" fontId="1" fillId="0" borderId="1" xfId="1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16" xfId="0" applyFont="1" applyBorder="1" applyProtection="1"/>
    <xf numFmtId="0" fontId="0" fillId="0" borderId="16" xfId="0" applyBorder="1" applyAlignment="1" applyProtection="1">
      <alignment horizontal="center"/>
    </xf>
    <xf numFmtId="3" fontId="1" fillId="0" borderId="16" xfId="1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0" borderId="16" xfId="0" applyBorder="1" applyProtection="1"/>
    <xf numFmtId="0" fontId="0" fillId="4" borderId="1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61" xfId="0" applyFont="1" applyBorder="1"/>
    <xf numFmtId="0" fontId="0" fillId="0" borderId="6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2" xfId="2" applyBorder="1" applyAlignment="1" applyProtection="1"/>
    <xf numFmtId="0" fontId="5" fillId="0" borderId="1" xfId="2" applyFill="1" applyBorder="1" applyAlignment="1" applyProtection="1"/>
    <xf numFmtId="0" fontId="1" fillId="0" borderId="1" xfId="0" applyFont="1" applyFill="1" applyBorder="1"/>
    <xf numFmtId="0" fontId="5" fillId="0" borderId="0" xfId="2" applyBorder="1" applyAlignment="1" applyProtection="1"/>
    <xf numFmtId="0" fontId="0" fillId="0" borderId="0" xfId="0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Border="1" applyAlignment="1">
      <alignment horizontal="center"/>
    </xf>
    <xf numFmtId="0" fontId="0" fillId="0" borderId="0" xfId="0"/>
    <xf numFmtId="0" fontId="1" fillId="0" borderId="0" xfId="0" applyFont="1" applyBorder="1"/>
    <xf numFmtId="0" fontId="1" fillId="0" borderId="10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16" xfId="0" applyFont="1" applyFill="1" applyBorder="1"/>
    <xf numFmtId="3" fontId="0" fillId="0" borderId="31" xfId="0" applyNumberFormat="1" applyBorder="1" applyAlignment="1">
      <alignment horizontal="center"/>
    </xf>
    <xf numFmtId="0" fontId="5" fillId="0" borderId="34" xfId="2" applyBorder="1" applyAlignment="1" applyProtection="1"/>
    <xf numFmtId="0" fontId="0" fillId="0" borderId="1" xfId="0" applyNumberFormat="1" applyBorder="1" applyAlignment="1">
      <alignment horizontal="center"/>
    </xf>
    <xf numFmtId="0" fontId="5" fillId="0" borderId="14" xfId="2" applyBorder="1" applyAlignment="1" applyProtection="1"/>
    <xf numFmtId="0" fontId="0" fillId="0" borderId="63" xfId="0" applyNumberFormat="1" applyBorder="1" applyAlignment="1">
      <alignment horizontal="center"/>
    </xf>
    <xf numFmtId="0" fontId="5" fillId="0" borderId="64" xfId="2" applyBorder="1" applyAlignment="1" applyProtection="1"/>
    <xf numFmtId="0" fontId="0" fillId="0" borderId="65" xfId="0" applyFill="1" applyBorder="1" applyAlignment="1">
      <alignment horizontal="center"/>
    </xf>
    <xf numFmtId="0" fontId="1" fillId="0" borderId="65" xfId="0" applyFont="1" applyBorder="1"/>
    <xf numFmtId="0" fontId="1" fillId="0" borderId="65" xfId="0" applyFont="1" applyFill="1" applyBorder="1"/>
    <xf numFmtId="0" fontId="0" fillId="0" borderId="65" xfId="0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0" fillId="0" borderId="66" xfId="0" applyFill="1" applyBorder="1" applyAlignment="1">
      <alignment horizontal="center"/>
    </xf>
    <xf numFmtId="14" fontId="12" fillId="0" borderId="4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 vertical="center"/>
    </xf>
    <xf numFmtId="0" fontId="5" fillId="0" borderId="70" xfId="2" applyBorder="1" applyAlignment="1" applyProtection="1"/>
    <xf numFmtId="0" fontId="0" fillId="4" borderId="70" xfId="0" applyFill="1" applyBorder="1" applyAlignment="1" applyProtection="1">
      <alignment horizontal="center"/>
    </xf>
    <xf numFmtId="0" fontId="0" fillId="0" borderId="72" xfId="0" applyFill="1" applyBorder="1" applyAlignment="1" applyProtection="1">
      <alignment horizontal="center"/>
    </xf>
    <xf numFmtId="0" fontId="0" fillId="0" borderId="77" xfId="0" applyBorder="1" applyProtection="1"/>
    <xf numFmtId="0" fontId="0" fillId="0" borderId="80" xfId="0" applyBorder="1" applyAlignment="1" applyProtection="1">
      <alignment horizontal="center"/>
    </xf>
    <xf numFmtId="3" fontId="1" fillId="0" borderId="80" xfId="1" applyNumberFormat="1" applyBorder="1" applyAlignment="1" applyProtection="1">
      <alignment horizontal="center"/>
    </xf>
    <xf numFmtId="0" fontId="0" fillId="0" borderId="81" xfId="0" applyBorder="1" applyProtection="1"/>
    <xf numFmtId="3" fontId="1" fillId="0" borderId="14" xfId="1" applyNumberFormat="1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73" xfId="0" applyFill="1" applyBorder="1" applyAlignment="1" applyProtection="1">
      <alignment horizontal="center"/>
    </xf>
    <xf numFmtId="3" fontId="0" fillId="0" borderId="75" xfId="0" applyNumberFormat="1" applyBorder="1" applyAlignment="1" applyProtection="1">
      <alignment horizontal="center"/>
    </xf>
    <xf numFmtId="3" fontId="0" fillId="0" borderId="81" xfId="0" applyNumberFormat="1" applyBorder="1" applyAlignment="1" applyProtection="1">
      <alignment horizontal="center"/>
    </xf>
    <xf numFmtId="0" fontId="0" fillId="0" borderId="84" xfId="0" applyFill="1" applyBorder="1" applyAlignment="1" applyProtection="1">
      <alignment horizontal="center"/>
    </xf>
    <xf numFmtId="0" fontId="1" fillId="0" borderId="74" xfId="0" applyFont="1" applyBorder="1"/>
    <xf numFmtId="0" fontId="1" fillId="0" borderId="76" xfId="0" applyFont="1" applyBorder="1"/>
    <xf numFmtId="0" fontId="0" fillId="0" borderId="79" xfId="0" applyBorder="1" applyAlignment="1">
      <alignment horizontal="center"/>
    </xf>
    <xf numFmtId="0" fontId="5" fillId="0" borderId="71" xfId="2" applyBorder="1" applyAlignment="1" applyProtection="1"/>
    <xf numFmtId="0" fontId="1" fillId="0" borderId="81" xfId="0" applyFont="1" applyBorder="1"/>
    <xf numFmtId="0" fontId="1" fillId="0" borderId="83" xfId="0" applyFont="1" applyBorder="1"/>
    <xf numFmtId="0" fontId="0" fillId="0" borderId="82" xfId="0" applyBorder="1" applyAlignment="1">
      <alignment horizontal="center"/>
    </xf>
    <xf numFmtId="0" fontId="5" fillId="0" borderId="67" xfId="2" applyBorder="1" applyAlignment="1" applyProtection="1"/>
    <xf numFmtId="3" fontId="0" fillId="0" borderId="8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16" xfId="0" applyFill="1" applyBorder="1" applyAlignment="1">
      <alignment horizontal="center"/>
    </xf>
    <xf numFmtId="3" fontId="0" fillId="0" borderId="16" xfId="0" applyNumberFormat="1" applyBorder="1" applyAlignment="1" applyProtection="1">
      <alignment horizontal="center"/>
    </xf>
    <xf numFmtId="0" fontId="0" fillId="4" borderId="85" xfId="0" applyFill="1" applyBorder="1" applyAlignment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0" borderId="77" xfId="0" applyBorder="1" applyAlignment="1" applyProtection="1">
      <alignment horizontal="center"/>
    </xf>
    <xf numFmtId="0" fontId="0" fillId="0" borderId="86" xfId="0" applyBorder="1" applyProtection="1"/>
    <xf numFmtId="0" fontId="1" fillId="0" borderId="75" xfId="0" applyFont="1" applyBorder="1"/>
    <xf numFmtId="0" fontId="0" fillId="0" borderId="88" xfId="0" applyFill="1" applyBorder="1" applyAlignment="1" applyProtection="1">
      <alignment horizontal="center"/>
    </xf>
    <xf numFmtId="0" fontId="2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" fillId="0" borderId="87" xfId="0" applyFont="1" applyBorder="1"/>
    <xf numFmtId="0" fontId="1" fillId="0" borderId="69" xfId="0" applyFont="1" applyBorder="1"/>
    <xf numFmtId="0" fontId="5" fillId="0" borderId="68" xfId="2" applyBorder="1" applyAlignment="1" applyProtection="1"/>
    <xf numFmtId="0" fontId="0" fillId="0" borderId="69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0" borderId="28" xfId="2" applyBorder="1" applyAlignment="1" applyProtection="1"/>
    <xf numFmtId="0" fontId="0" fillId="0" borderId="14" xfId="0" applyFill="1" applyBorder="1"/>
    <xf numFmtId="3" fontId="0" fillId="0" borderId="28" xfId="0" applyNumberFormat="1" applyBorder="1" applyAlignment="1">
      <alignment horizontal="center"/>
    </xf>
    <xf numFmtId="0" fontId="1" fillId="0" borderId="92" xfId="0" applyFont="1" applyBorder="1"/>
    <xf numFmtId="0" fontId="1" fillId="0" borderId="93" xfId="0" applyFont="1" applyBorder="1"/>
    <xf numFmtId="0" fontId="0" fillId="0" borderId="94" xfId="0" applyBorder="1" applyAlignment="1">
      <alignment horizontal="center"/>
    </xf>
    <xf numFmtId="3" fontId="0" fillId="0" borderId="93" xfId="0" applyNumberForma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5" xfId="0" applyBorder="1"/>
    <xf numFmtId="0" fontId="0" fillId="0" borderId="1" xfId="0" applyFill="1" applyBorder="1"/>
    <xf numFmtId="0" fontId="0" fillId="0" borderId="32" xfId="0" applyBorder="1"/>
    <xf numFmtId="0" fontId="0" fillId="0" borderId="14" xfId="0" applyBorder="1" applyProtection="1"/>
    <xf numFmtId="0" fontId="0" fillId="0" borderId="28" xfId="0" applyBorder="1"/>
    <xf numFmtId="0" fontId="5" fillId="0" borderId="55" xfId="2" applyBorder="1" applyAlignment="1" applyProtection="1"/>
    <xf numFmtId="0" fontId="5" fillId="0" borderId="96" xfId="2" applyBorder="1" applyAlignment="1" applyProtection="1"/>
    <xf numFmtId="3" fontId="0" fillId="0" borderId="14" xfId="0" applyNumberFormat="1" applyBorder="1" applyAlignment="1" applyProtection="1">
      <alignment horizontal="center"/>
    </xf>
    <xf numFmtId="0" fontId="0" fillId="0" borderId="97" xfId="0" applyBorder="1" applyAlignment="1">
      <alignment horizontal="center"/>
    </xf>
    <xf numFmtId="0" fontId="5" fillId="0" borderId="27" xfId="2" applyBorder="1" applyAlignment="1" applyProtection="1"/>
    <xf numFmtId="0" fontId="0" fillId="0" borderId="32" xfId="0" applyBorder="1" applyAlignment="1">
      <alignment horizontal="center"/>
    </xf>
    <xf numFmtId="0" fontId="5" fillId="0" borderId="32" xfId="2" applyBorder="1" applyAlignment="1" applyProtection="1"/>
    <xf numFmtId="0" fontId="0" fillId="0" borderId="0" xfId="0"/>
    <xf numFmtId="3" fontId="1" fillId="0" borderId="0" xfId="1" applyNumberFormat="1" applyBorder="1" applyAlignment="1" applyProtection="1">
      <alignment horizontal="center"/>
    </xf>
    <xf numFmtId="14" fontId="0" fillId="0" borderId="23" xfId="0" applyNumberFormat="1" applyFill="1" applyBorder="1" applyAlignment="1" applyProtection="1">
      <alignment horizontal="right"/>
    </xf>
    <xf numFmtId="14" fontId="0" fillId="2" borderId="65" xfId="0" applyNumberFormat="1" applyFill="1" applyBorder="1" applyAlignment="1" applyProtection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4" fontId="2" fillId="6" borderId="18" xfId="0" applyNumberFormat="1" applyFont="1" applyFill="1" applyBorder="1" applyAlignment="1">
      <alignment horizontal="center"/>
    </xf>
    <xf numFmtId="14" fontId="2" fillId="6" borderId="19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6" fillId="7" borderId="48" xfId="0" applyFont="1" applyFill="1" applyBorder="1" applyAlignment="1" applyProtection="1">
      <alignment horizontal="left"/>
      <protection locked="0"/>
    </xf>
    <xf numFmtId="0" fontId="1" fillId="7" borderId="14" xfId="0" applyFont="1" applyFill="1" applyBorder="1" applyAlignment="1" applyProtection="1">
      <alignment horizontal="left"/>
      <protection locked="0"/>
    </xf>
    <xf numFmtId="0" fontId="12" fillId="7" borderId="14" xfId="0" applyFont="1" applyFill="1" applyBorder="1" applyAlignment="1" applyProtection="1">
      <alignment horizontal="left"/>
      <protection locked="0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6" fillId="7" borderId="14" xfId="0" applyFont="1" applyFill="1" applyBorder="1" applyAlignment="1" applyProtection="1">
      <alignment horizontal="left"/>
      <protection locked="0"/>
    </xf>
    <xf numFmtId="0" fontId="5" fillId="7" borderId="48" xfId="2" applyFill="1" applyBorder="1" applyAlignment="1" applyProtection="1">
      <alignment horizontal="left"/>
      <protection locked="0"/>
    </xf>
    <xf numFmtId="0" fontId="5" fillId="7" borderId="14" xfId="2" applyFill="1" applyBorder="1" applyAlignment="1" applyProtection="1">
      <alignment horizontal="left"/>
      <protection locked="0"/>
    </xf>
    <xf numFmtId="0" fontId="2" fillId="6" borderId="18" xfId="0" applyFont="1" applyFill="1" applyBorder="1"/>
    <xf numFmtId="0" fontId="2" fillId="6" borderId="12" xfId="0" applyFont="1" applyFill="1" applyBorder="1"/>
    <xf numFmtId="0" fontId="2" fillId="6" borderId="19" xfId="0" applyFont="1" applyFill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14" fontId="15" fillId="9" borderId="18" xfId="0" applyNumberFormat="1" applyFont="1" applyFill="1" applyBorder="1" applyAlignment="1">
      <alignment horizontal="center" vertical="center"/>
    </xf>
    <xf numFmtId="14" fontId="15" fillId="9" borderId="19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 applyProtection="1">
      <alignment horizontal="left"/>
      <protection locked="0"/>
    </xf>
    <xf numFmtId="0" fontId="2" fillId="7" borderId="14" xfId="0" applyFont="1" applyFill="1" applyBorder="1" applyAlignment="1" applyProtection="1">
      <alignment horizontal="left"/>
      <protection locked="0"/>
    </xf>
    <xf numFmtId="0" fontId="6" fillId="7" borderId="48" xfId="0" applyFont="1" applyFill="1" applyBorder="1" applyAlignment="1" applyProtection="1">
      <protection locked="0"/>
    </xf>
    <xf numFmtId="0" fontId="6" fillId="7" borderId="14" xfId="0" applyFont="1" applyFill="1" applyBorder="1" applyAlignment="1" applyProtection="1">
      <protection locked="0"/>
    </xf>
    <xf numFmtId="0" fontId="6" fillId="7" borderId="48" xfId="0" applyNumberFormat="1" applyFont="1" applyFill="1" applyBorder="1" applyAlignment="1" applyProtection="1">
      <alignment horizontal="left"/>
      <protection locked="0"/>
    </xf>
    <xf numFmtId="0" fontId="6" fillId="7" borderId="14" xfId="0" applyNumberFormat="1" applyFont="1" applyFill="1" applyBorder="1" applyAlignment="1" applyProtection="1">
      <alignment horizontal="left"/>
      <protection locked="0"/>
    </xf>
    <xf numFmtId="165" fontId="6" fillId="7" borderId="48" xfId="0" applyNumberFormat="1" applyFont="1" applyFill="1" applyBorder="1" applyAlignment="1" applyProtection="1">
      <alignment horizontal="left"/>
      <protection locked="0"/>
    </xf>
    <xf numFmtId="165" fontId="12" fillId="7" borderId="14" xfId="0" applyNumberFormat="1" applyFont="1" applyFill="1" applyBorder="1" applyAlignment="1" applyProtection="1">
      <alignment horizontal="left"/>
      <protection locked="0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0" fillId="0" borderId="11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126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FFCC"/>
      <color rgb="FFFFFFFF"/>
      <color rgb="FF99FFCC"/>
      <color rgb="FF99FF99"/>
      <color rgb="FF66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275724</xdr:colOff>
      <xdr:row>0</xdr:row>
      <xdr:rowOff>273216</xdr:rowOff>
    </xdr:from>
    <xdr:to>
      <xdr:col>9</xdr:col>
      <xdr:colOff>732924</xdr:colOff>
      <xdr:row>0</xdr:row>
      <xdr:rowOff>539916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223961" y="273216"/>
          <a:ext cx="1279358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© </a:t>
          </a:r>
          <a:r>
            <a:rPr lang="de-CH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Hermann </a:t>
          </a:r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Ryter </a:t>
          </a:r>
          <a:r>
            <a:rPr lang="de-CH"/>
            <a:t> </a:t>
          </a:r>
          <a:endParaRPr lang="de-CH" sz="1100"/>
        </a:p>
      </xdr:txBody>
    </xdr:sp>
    <xdr:clientData/>
  </xdr:twoCellAnchor>
  <xdr:twoCellAnchor editAs="oneCell">
    <xdr:from>
      <xdr:col>0</xdr:col>
      <xdr:colOff>50133</xdr:colOff>
      <xdr:row>0</xdr:row>
      <xdr:rowOff>50133</xdr:rowOff>
    </xdr:from>
    <xdr:to>
      <xdr:col>0</xdr:col>
      <xdr:colOff>561475</xdr:colOff>
      <xdr:row>0</xdr:row>
      <xdr:rowOff>468021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3" y="50133"/>
          <a:ext cx="511342" cy="417888"/>
        </a:xfrm>
        <a:prstGeom prst="rect">
          <a:avLst/>
        </a:prstGeom>
      </xdr:spPr>
    </xdr:pic>
    <xdr:clientData/>
  </xdr:twoCellAnchor>
  <xdr:twoCellAnchor editAs="oneCell">
    <xdr:from>
      <xdr:col>4</xdr:col>
      <xdr:colOff>40106</xdr:colOff>
      <xdr:row>2</xdr:row>
      <xdr:rowOff>60158</xdr:rowOff>
    </xdr:from>
    <xdr:to>
      <xdr:col>5</xdr:col>
      <xdr:colOff>932447</xdr:colOff>
      <xdr:row>11</xdr:row>
      <xdr:rowOff>173265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632" y="731921"/>
          <a:ext cx="1674394" cy="1787502"/>
        </a:xfrm>
        <a:prstGeom prst="rect">
          <a:avLst/>
        </a:prstGeom>
      </xdr:spPr>
    </xdr:pic>
    <xdr:clientData/>
  </xdr:twoCellAnchor>
  <xdr:twoCellAnchor editAs="oneCell">
    <xdr:from>
      <xdr:col>6</xdr:col>
      <xdr:colOff>260685</xdr:colOff>
      <xdr:row>2</xdr:row>
      <xdr:rowOff>50131</xdr:rowOff>
    </xdr:from>
    <xdr:to>
      <xdr:col>9</xdr:col>
      <xdr:colOff>404395</xdr:colOff>
      <xdr:row>11</xdr:row>
      <xdr:rowOff>179136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790" y="721894"/>
          <a:ext cx="2540000" cy="180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561975</xdr:colOff>
      <xdr:row>0</xdr:row>
      <xdr:rowOff>257175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419350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150494</xdr:colOff>
      <xdr:row>22</xdr:row>
      <xdr:rowOff>15241</xdr:rowOff>
    </xdr:from>
    <xdr:to>
      <xdr:col>6</xdr:col>
      <xdr:colOff>657225</xdr:colOff>
      <xdr:row>25</xdr:row>
      <xdr:rowOff>142875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188844" y="4463416"/>
          <a:ext cx="4545331" cy="756284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Die FMS vertritt seit mehr als 100 Jahren die Interessen</a:t>
          </a:r>
        </a:p>
        <a:p>
          <a:pPr algn="ctr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der MotorradfahrerInnen. Gemeinsam sind wir stark.</a:t>
          </a:r>
        </a:p>
        <a:p>
          <a:pPr algn="ctr" rtl="0">
            <a:defRPr sz="1000"/>
          </a:pPr>
          <a:endParaRPr lang="de-CH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Auch deine Mitgliedschaft zählt.</a:t>
          </a:r>
        </a:p>
      </xdr:txBody>
    </xdr:sp>
    <xdr:clientData/>
  </xdr:twoCellAnchor>
  <xdr:twoCellAnchor editAs="oneCell">
    <xdr:from>
      <xdr:col>1</xdr:col>
      <xdr:colOff>9525</xdr:colOff>
      <xdr:row>20</xdr:row>
      <xdr:rowOff>247651</xdr:rowOff>
    </xdr:from>
    <xdr:to>
      <xdr:col>1</xdr:col>
      <xdr:colOff>1000125</xdr:colOff>
      <xdr:row>25</xdr:row>
      <xdr:rowOff>157637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267201"/>
          <a:ext cx="990600" cy="1014886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20</xdr:row>
      <xdr:rowOff>247650</xdr:rowOff>
    </xdr:from>
    <xdr:to>
      <xdr:col>8</xdr:col>
      <xdr:colOff>781050</xdr:colOff>
      <xdr:row>25</xdr:row>
      <xdr:rowOff>186211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4267200"/>
          <a:ext cx="990600" cy="1043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albula.html" TargetMode="External"/><Relationship Id="rId13" Type="http://schemas.openxmlformats.org/officeDocument/2006/relationships/hyperlink" Target="http://www.motofun.ch/paesse_schweiz/cuolm_sura.html" TargetMode="External"/><Relationship Id="rId18" Type="http://schemas.openxmlformats.org/officeDocument/2006/relationships/hyperlink" Target="http://www.motofun.ch/paesse_schweiz/bruenig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motofun.ch/paesse_schweiz/aiguillon.html" TargetMode="External"/><Relationship Id="rId21" Type="http://schemas.openxmlformats.org/officeDocument/2006/relationships/hyperlink" Target="http://www.motofun.ch/paesse_schweiz/champex.html" TargetMode="External"/><Relationship Id="rId7" Type="http://schemas.openxmlformats.org/officeDocument/2006/relationships/hyperlink" Target="http://www.motofun.ch/paesse_schweiz/croix2.html" TargetMode="External"/><Relationship Id="rId12" Type="http://schemas.openxmlformats.org/officeDocument/2006/relationships/hyperlink" Target="http://www.motofun.ch/paesse_schweiz/alpe_di_neggia.html" TargetMode="External"/><Relationship Id="rId17" Type="http://schemas.openxmlformats.org/officeDocument/2006/relationships/hyperlink" Target="http://www.motofun.ch/paesse_schweiz/blapbach.html" TargetMode="External"/><Relationship Id="rId25" Type="http://schemas.openxmlformats.org/officeDocument/2006/relationships/hyperlink" Target="http://www.motofun.ch/paesse_schweiz/ablaendschen.html" TargetMode="External"/><Relationship Id="rId2" Type="http://schemas.openxmlformats.org/officeDocument/2006/relationships/hyperlink" Target="http://www.motofun.ch/paesse_schweiz/agites.html" TargetMode="External"/><Relationship Id="rId16" Type="http://schemas.openxmlformats.org/officeDocument/2006/relationships/hyperlink" Target="http://www.motofun.ch/paesse_schweiz/belpberg.html" TargetMode="External"/><Relationship Id="rId20" Type="http://schemas.openxmlformats.org/officeDocument/2006/relationships/hyperlink" Target="http://www.motofun.ch/paesse_schweiz/challhoechi.html" TargetMode="External"/><Relationship Id="rId1" Type="http://schemas.openxmlformats.org/officeDocument/2006/relationships/hyperlink" Target="http://www.motofun.ch/paesse_schweiz/aecherli.html" TargetMode="External"/><Relationship Id="rId6" Type="http://schemas.openxmlformats.org/officeDocument/2006/relationships/hyperlink" Target="http://www.motofun.ch/paesse_schweiz/croix1.html" TargetMode="External"/><Relationship Id="rId11" Type="http://schemas.openxmlformats.org/officeDocument/2006/relationships/hyperlink" Target="http://www.motofun.ch/paesse_schweiz/brunnersberg.html" TargetMode="External"/><Relationship Id="rId24" Type="http://schemas.openxmlformats.org/officeDocument/2006/relationships/hyperlink" Target="http://www.motofun.ch/paesse_schweiz/breitehoechi.html" TargetMode="External"/><Relationship Id="rId5" Type="http://schemas.openxmlformats.org/officeDocument/2006/relationships/hyperlink" Target="http://www.motofun.ch/paesse_schweiz/chilchzimmersattel.html" TargetMode="External"/><Relationship Id="rId15" Type="http://schemas.openxmlformats.org/officeDocument/2006/relationships/hyperlink" Target="http://www.motofun.ch/paesse_schweiz/balmberg.html" TargetMode="External"/><Relationship Id="rId23" Type="http://schemas.openxmlformats.org/officeDocument/2006/relationships/hyperlink" Target="http://www.motofun.ch/paesse_schweiz/bachtel.html" TargetMode="External"/><Relationship Id="rId10" Type="http://schemas.openxmlformats.org/officeDocument/2006/relationships/hyperlink" Target="http://www.motofun.ch/paesse_schweiz/benkerjoch.html" TargetMode="External"/><Relationship Id="rId19" Type="http://schemas.openxmlformats.org/officeDocument/2006/relationships/hyperlink" Target="http://www.motofun.ch/paesse_schweiz/morcote_carona_paradiso.html" TargetMode="External"/><Relationship Id="rId4" Type="http://schemas.openxmlformats.org/officeDocument/2006/relationships/hyperlink" Target="http://www.motofun.ch/paesse_schweiz/chasseral.html" TargetMode="External"/><Relationship Id="rId9" Type="http://schemas.openxmlformats.org/officeDocument/2006/relationships/hyperlink" Target="http://www.motofun.ch/paesse_schweiz/ecorcheresses.html" TargetMode="External"/><Relationship Id="rId14" Type="http://schemas.openxmlformats.org/officeDocument/2006/relationships/hyperlink" Target="http://www.motofun.ch/paesse_schweiz/arosio.html" TargetMode="External"/><Relationship Id="rId22" Type="http://schemas.openxmlformats.org/officeDocument/2006/relationships/hyperlink" Target="http://www.motofun.ch/paesse_schweiz/etroit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grenchenberg.html" TargetMode="External"/><Relationship Id="rId13" Type="http://schemas.openxmlformats.org/officeDocument/2006/relationships/hyperlink" Target="http://www.motofun.ch/paesse_schweiz/ibergeregg.html" TargetMode="External"/><Relationship Id="rId18" Type="http://schemas.openxmlformats.org/officeDocument/2006/relationships/hyperlink" Target="http://www.motofun.ch/paesse_schweiz/la_bullatonne.html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://www.motofun.ch/paesse_schweiz/gd_st_bernhard.html" TargetMode="External"/><Relationship Id="rId21" Type="http://schemas.openxmlformats.org/officeDocument/2006/relationships/hyperlink" Target="http://motofun.ch/paesse_schweiz/forcolaz_di_livigno.html" TargetMode="External"/><Relationship Id="rId7" Type="http://schemas.openxmlformats.org/officeDocument/2006/relationships/hyperlink" Target="http://www.motofun.ch/paesse_schweiz/glaubenbuehlen.html" TargetMode="External"/><Relationship Id="rId12" Type="http://schemas.openxmlformats.org/officeDocument/2006/relationships/hyperlink" Target="http://www.motofun.ch/paesse_schweiz/hulftegg.html" TargetMode="External"/><Relationship Id="rId17" Type="http://schemas.openxmlformats.org/officeDocument/2006/relationships/hyperlink" Target="http://www.motofun.ch/paesse_schweiz/klausen.html" TargetMode="External"/><Relationship Id="rId25" Type="http://schemas.openxmlformats.org/officeDocument/2006/relationships/hyperlink" Target="http://motofun.ch/paesse_schweiz/hirzel_hoehi.html" TargetMode="External"/><Relationship Id="rId2" Type="http://schemas.openxmlformats.org/officeDocument/2006/relationships/hyperlink" Target="http://www.motofun.ch/paesse_schweiz/furka.html" TargetMode="External"/><Relationship Id="rId16" Type="http://schemas.openxmlformats.org/officeDocument/2006/relationships/hyperlink" Target="http://www.motofun.ch/paesse_schweiz/kerenzerberg.html" TargetMode="External"/><Relationship Id="rId20" Type="http://schemas.openxmlformats.org/officeDocument/2006/relationships/hyperlink" Target="http://motofun.ch/paesse_schweiz/le_chaufour.html" TargetMode="External"/><Relationship Id="rId1" Type="http://schemas.openxmlformats.org/officeDocument/2006/relationships/hyperlink" Target="http://www.motofun.ch/paesse_schweiz/forclaz.html" TargetMode="External"/><Relationship Id="rId6" Type="http://schemas.openxmlformats.org/officeDocument/2006/relationships/hyperlink" Target="http://www.motofun.ch/paesse_schweiz/glaubenberg.html" TargetMode="External"/><Relationship Id="rId11" Type="http://schemas.openxmlformats.org/officeDocument/2006/relationships/hyperlink" Target="http://www.motofun.ch/paesse_schweiz/holderchaeppeli.html" TargetMode="External"/><Relationship Id="rId24" Type="http://schemas.openxmlformats.org/officeDocument/2006/relationships/hyperlink" Target="http://motofun.ch/paesse_schweiz/fluela.html" TargetMode="External"/><Relationship Id="rId5" Type="http://schemas.openxmlformats.org/officeDocument/2006/relationships/hyperlink" Target="http://www.motofun.ch/paesse_schweiz/givrine.html" TargetMode="External"/><Relationship Id="rId15" Type="http://schemas.openxmlformats.org/officeDocument/2006/relationships/hyperlink" Target="http://www.motofun.ch/paesse_schweiz/julier.html" TargetMode="External"/><Relationship Id="rId23" Type="http://schemas.openxmlformats.org/officeDocument/2006/relationships/hyperlink" Target="http://www.motofun.ch/paesse_schweiz/la_tanne.html" TargetMode="External"/><Relationship Id="rId10" Type="http://schemas.openxmlformats.org/officeDocument/2006/relationships/hyperlink" Target="http://www.motofun.ch/paesse_schweiz/gurnigel.html" TargetMode="External"/><Relationship Id="rId19" Type="http://schemas.openxmlformats.org/officeDocument/2006/relationships/hyperlink" Target="http://www.motofun.ch/paesse_schweiz/lein.html" TargetMode="External"/><Relationship Id="rId4" Type="http://schemas.openxmlformats.org/officeDocument/2006/relationships/hyperlink" Target="http://www.motofun.ch/paesse_schweiz/gempen.html" TargetMode="External"/><Relationship Id="rId9" Type="http://schemas.openxmlformats.org/officeDocument/2006/relationships/hyperlink" Target="http://www.motofun.ch/paesse_schweiz/grimsel.html" TargetMode="External"/><Relationship Id="rId14" Type="http://schemas.openxmlformats.org/officeDocument/2006/relationships/hyperlink" Target="http://www.motofun.ch/paesse_schweiz/jaun.html" TargetMode="External"/><Relationship Id="rId22" Type="http://schemas.openxmlformats.org/officeDocument/2006/relationships/hyperlink" Target="http://www.motofun.ch/paesse_schweiz/etzel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randen.html" TargetMode="External"/><Relationship Id="rId13" Type="http://schemas.openxmlformats.org/officeDocument/2006/relationships/hyperlink" Target="http://www.motofun.ch/paesse_schweiz/morgins.html" TargetMode="External"/><Relationship Id="rId18" Type="http://schemas.openxmlformats.org/officeDocument/2006/relationships/hyperlink" Target="http://www.motofun.ch/paesse_schweiz/reust.html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://www.motofun.ch/paesse_schweiz/oberhallauerberg.html" TargetMode="External"/><Relationship Id="rId21" Type="http://schemas.openxmlformats.org/officeDocument/2006/relationships/hyperlink" Target="http://www.motofun.ch/paesse_schweiz/les_giettes.html" TargetMode="External"/><Relationship Id="rId7" Type="http://schemas.openxmlformats.org/officeDocument/2006/relationships/hyperlink" Target="http://www.motofun.ch/paesse_schweiz/pragel.html" TargetMode="External"/><Relationship Id="rId12" Type="http://schemas.openxmlformats.org/officeDocument/2006/relationships/hyperlink" Target="http://www.motofun.ch/paesse_schweiz/nufenen.html" TargetMode="External"/><Relationship Id="rId17" Type="http://schemas.openxmlformats.org/officeDocument/2006/relationships/hyperlink" Target="http://www.motofun.ch/paesse_schweiz/michaelskreuz.html" TargetMode="External"/><Relationship Id="rId25" Type="http://schemas.openxmlformats.org/officeDocument/2006/relationships/hyperlink" Target="http://www.motofun.ch/paesse_schweiz/rathvel.html" TargetMode="External"/><Relationship Id="rId2" Type="http://schemas.openxmlformats.org/officeDocument/2006/relationships/hyperlink" Target="http://www.motofun.ch/paesse_schweiz/oberalp.html" TargetMode="External"/><Relationship Id="rId16" Type="http://schemas.openxmlformats.org/officeDocument/2006/relationships/hyperlink" Target="http://www.motofun.ch/paesse_schweiz/montsoleil.html" TargetMode="External"/><Relationship Id="rId20" Type="http://schemas.openxmlformats.org/officeDocument/2006/relationships/hyperlink" Target="http://www.motofun.ch/paesse_schweiz/lenzerheide.html" TargetMode="External"/><Relationship Id="rId1" Type="http://schemas.openxmlformats.org/officeDocument/2006/relationships/hyperlink" Target="http://www.motofun.ch/paesse_schweiz/marchairuz.html" TargetMode="External"/><Relationship Id="rId6" Type="http://schemas.openxmlformats.org/officeDocument/2006/relationships/hyperlink" Target="http://www.motofun.ch/paesse_schweiz/planches.html" TargetMode="External"/><Relationship Id="rId11" Type="http://schemas.openxmlformats.org/officeDocument/2006/relationships/hyperlink" Target="http://www.motofun.ch/paesse_schweiz/meltingerberg.html" TargetMode="External"/><Relationship Id="rId24" Type="http://schemas.openxmlformats.org/officeDocument/2006/relationships/hyperlink" Target="http://www.motofun.ch/paesse_schweiz/mosses.html" TargetMode="External"/><Relationship Id="rId5" Type="http://schemas.openxmlformats.org/officeDocument/2006/relationships/hyperlink" Target="http://www.motofun.ch/paesse_schweiz/pillon.html" TargetMode="External"/><Relationship Id="rId15" Type="http://schemas.openxmlformats.org/officeDocument/2006/relationships/hyperlink" Target="http://www.motofun.ch/paesse_schweiz/montvoie.html" TargetMode="External"/><Relationship Id="rId23" Type="http://schemas.openxmlformats.org/officeDocument/2006/relationships/hyperlink" Target="http://www.motofun.ch/paesse_schweiz/mollendruz.html" TargetMode="External"/><Relationship Id="rId10" Type="http://schemas.openxmlformats.org/officeDocument/2006/relationships/hyperlink" Target="http://www.motofun.ch/paesse_schweiz/maloja.html" TargetMode="External"/><Relationship Id="rId19" Type="http://schemas.openxmlformats.org/officeDocument/2006/relationships/hyperlink" Target="http://www.motofun.ch/paesse_schweiz/lukmanier.html" TargetMode="External"/><Relationship Id="rId4" Type="http://schemas.openxmlformats.org/officeDocument/2006/relationships/hyperlink" Target="http://www.motofun.ch/paesse_schweiz/ofen.html" TargetMode="External"/><Relationship Id="rId9" Type="http://schemas.openxmlformats.org/officeDocument/2006/relationships/hyperlink" Target="http://www.motofun.ch/paesse_schweiz/riegelschwendi.html" TargetMode="External"/><Relationship Id="rId14" Type="http://schemas.openxmlformats.org/officeDocument/2006/relationships/hyperlink" Target="http://www.motofun.ch/paesse_schweiz/moosalp.html" TargetMode="External"/><Relationship Id="rId22" Type="http://schemas.openxmlformats.org/officeDocument/2006/relationships/hyperlink" Target="http://www.motofun.ch/paesse_schweiz/raten.html" TargetMode="External"/><Relationship Id="rId27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tourmande.html" TargetMode="External"/><Relationship Id="rId13" Type="http://schemas.openxmlformats.org/officeDocument/2006/relationships/hyperlink" Target="http://www.motofun.ch/paesse_schweiz/wolfgang.html" TargetMode="External"/><Relationship Id="rId18" Type="http://schemas.openxmlformats.org/officeDocument/2006/relationships/hyperlink" Target="http://www.motofun.ch/paesse_schweiz/spluegen.html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://www.motofun.ch/paesse_schweiz/staffelegg.html" TargetMode="External"/><Relationship Id="rId21" Type="http://schemas.openxmlformats.org/officeDocument/2006/relationships/hyperlink" Target="http://www.motofun.ch/paesse_schweiz/schelten.html" TargetMode="External"/><Relationship Id="rId7" Type="http://schemas.openxmlformats.org/officeDocument/2006/relationships/hyperlink" Target="http://motofun.ch/paesse_schweiz/tannenberg.html" TargetMode="External"/><Relationship Id="rId12" Type="http://schemas.openxmlformats.org/officeDocument/2006/relationships/hyperlink" Target="http://www.motofun.ch/paesse_schweiz/wildhaus.html" TargetMode="External"/><Relationship Id="rId17" Type="http://schemas.openxmlformats.org/officeDocument/2006/relationships/hyperlink" Target="http://www.motofun.ch/paesse_schweiz/st.joder.html" TargetMode="External"/><Relationship Id="rId25" Type="http://schemas.openxmlformats.org/officeDocument/2006/relationships/hyperlink" Target="http://www.motofun.ch/paesse_schweiz/ruppen.html" TargetMode="External"/><Relationship Id="rId2" Type="http://schemas.openxmlformats.org/officeDocument/2006/relationships/hyperlink" Target="http://www.motofun.ch/paesse_schweiz/san_bernardino.html" TargetMode="External"/><Relationship Id="rId16" Type="http://schemas.openxmlformats.org/officeDocument/2006/relationships/hyperlink" Target="http://www.motofun.ch/paesse_schweiz/gotthard.html" TargetMode="External"/><Relationship Id="rId20" Type="http://schemas.openxmlformats.org/officeDocument/2006/relationships/hyperlink" Target="http://www.motofun.ch/paesse_schweiz/schwaegalp.html" TargetMode="External"/><Relationship Id="rId1" Type="http://schemas.openxmlformats.org/officeDocument/2006/relationships/hyperlink" Target="http://www.motofun.ch/paesse_schweiz/saalhoehe.html" TargetMode="External"/><Relationship Id="rId6" Type="http://schemas.openxmlformats.org/officeDocument/2006/relationships/hyperlink" Target="http://www.motofun.ch/paesse_schweiz/susten.html" TargetMode="External"/><Relationship Id="rId11" Type="http://schemas.openxmlformats.org/officeDocument/2006/relationships/hyperlink" Target="http://www.motofun.ch/paesse_schweiz/weissenstein.html" TargetMode="External"/><Relationship Id="rId24" Type="http://schemas.openxmlformats.org/officeDocument/2006/relationships/hyperlink" Target="http://www.motofun.ch/paesse_schweiz/sattel.html" TargetMode="External"/><Relationship Id="rId5" Type="http://schemas.openxmlformats.org/officeDocument/2006/relationships/hyperlink" Target="http://www.motofun.ch/paesse_schweiz/stoss.html" TargetMode="External"/><Relationship Id="rId15" Type="http://schemas.openxmlformats.org/officeDocument/2006/relationships/hyperlink" Target="http://www.motofun.ch/paesse_schweiz/st_anton.html" TargetMode="External"/><Relationship Id="rId23" Type="http://schemas.openxmlformats.org/officeDocument/2006/relationships/hyperlink" Target="http://www.motofun.ch/paesse_schweiz/sattelegg.html" TargetMode="External"/><Relationship Id="rId10" Type="http://schemas.openxmlformats.org/officeDocument/2006/relationships/hyperlink" Target="http://www.motofun.ch/paesse_schweiz/umbrail.html" TargetMode="External"/><Relationship Id="rId19" Type="http://schemas.openxmlformats.org/officeDocument/2006/relationships/hyperlink" Target="http://www.motofun.ch/paesse_schweiz/simplon.html" TargetMode="External"/><Relationship Id="rId4" Type="http://schemas.openxmlformats.org/officeDocument/2006/relationships/hyperlink" Target="http://www.motofun.ch/paesse_schweiz/sternenberg.html" TargetMode="External"/><Relationship Id="rId9" Type="http://schemas.openxmlformats.org/officeDocument/2006/relationships/hyperlink" Target="http://www.motofun.ch/paesse_schweiz/tourne.html" TargetMode="External"/><Relationship Id="rId14" Type="http://schemas.openxmlformats.org/officeDocument/2006/relationships/hyperlink" Target="http://www.motofun.ch/paesse_schweiz/zugerberg.html" TargetMode="External"/><Relationship Id="rId22" Type="http://schemas.openxmlformats.org/officeDocument/2006/relationships/hyperlink" Target="http://www.motofun.ch/paesse_schweiz/schallenberg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paesse_schweiz/mont_vully.html" TargetMode="External"/><Relationship Id="rId13" Type="http://schemas.openxmlformats.org/officeDocument/2006/relationships/hyperlink" Target="http://www.motofun.ch/paesse_schweiz/le_milieu_de_bienne.html" TargetMode="External"/><Relationship Id="rId18" Type="http://schemas.openxmlformats.org/officeDocument/2006/relationships/hyperlink" Target="http://www.motofun.ch/paesse_schweiz/les_montbovats.html" TargetMode="External"/><Relationship Id="rId3" Type="http://schemas.openxmlformats.org/officeDocument/2006/relationships/hyperlink" Target="http://www.motofun.ch/touren_schweiz/val_mara_porlezza_lugano.html" TargetMode="External"/><Relationship Id="rId21" Type="http://schemas.openxmlformats.org/officeDocument/2006/relationships/hyperlink" Target="http://www.motofun.ch/paesse_schweiz/steinhuserberg.html" TargetMode="External"/><Relationship Id="rId7" Type="http://schemas.openxmlformats.org/officeDocument/2006/relationships/hyperlink" Target="http://www.motofun.ch/paesse_schweiz/luederenalp.html" TargetMode="External"/><Relationship Id="rId12" Type="http://schemas.openxmlformats.org/officeDocument/2006/relationships/hyperlink" Target="http://www.motofun.ch/paesse_schweiz/pfaffenmoos.html" TargetMode="External"/><Relationship Id="rId17" Type="http://schemas.openxmlformats.org/officeDocument/2006/relationships/hyperlink" Target="http://www.motofun.ch/paesse_schweiz/le_sapelet.html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http://www.motofun.ch/paesse_schweiz/cademario.html" TargetMode="External"/><Relationship Id="rId16" Type="http://schemas.openxmlformats.org/officeDocument/2006/relationships/hyperlink" Target="http://www.motofun.ch/paesse_schweiz/stattboden.html" TargetMode="External"/><Relationship Id="rId20" Type="http://schemas.openxmlformats.org/officeDocument/2006/relationships/hyperlink" Target="http://www.motofun.ch/paesse_schweiz/schmidrueti.html" TargetMode="External"/><Relationship Id="rId1" Type="http://schemas.openxmlformats.org/officeDocument/2006/relationships/hyperlink" Target="http://www.motofun.ch/paesse_schweiz/baettlerchuchi.html" TargetMode="External"/><Relationship Id="rId6" Type="http://schemas.openxmlformats.org/officeDocument/2006/relationships/hyperlink" Target="http://www.motofun.ch/paesse_schweiz/leimensteig.html" TargetMode="External"/><Relationship Id="rId11" Type="http://schemas.openxmlformats.org/officeDocument/2006/relationships/hyperlink" Target="http://www.motofun.ch/paesse_schweiz/nollen.html" TargetMode="External"/><Relationship Id="rId24" Type="http://schemas.openxmlformats.org/officeDocument/2006/relationships/hyperlink" Target="http://www.motofun.ch/paesse_schweiz/coeur.html" TargetMode="External"/><Relationship Id="rId5" Type="http://schemas.openxmlformats.org/officeDocument/2006/relationships/hyperlink" Target="http://www.motofun.ch/paesse_schweiz/kistenpass.html" TargetMode="External"/><Relationship Id="rId15" Type="http://schemas.openxmlformats.org/officeDocument/2006/relationships/hyperlink" Target="http://www.motofun.ch/paesse_schweiz/schwengimatt.html" TargetMode="External"/><Relationship Id="rId23" Type="http://schemas.openxmlformats.org/officeDocument/2006/relationships/hyperlink" Target="http://www.motofun.ch/touren_schweiz/ovronnaz.html" TargetMode="External"/><Relationship Id="rId10" Type="http://schemas.openxmlformats.org/officeDocument/2006/relationships/hyperlink" Target="http://www.motofun.ch/paesse_schweiz/mont_des_verrieres.html" TargetMode="External"/><Relationship Id="rId19" Type="http://schemas.openxmlformats.org/officeDocument/2006/relationships/hyperlink" Target="http://www.motofun.ch/paesse_schweiz/lueg.html" TargetMode="External"/><Relationship Id="rId4" Type="http://schemas.openxmlformats.org/officeDocument/2006/relationships/hyperlink" Target="http://www.motofun.ch/paesse_schweiz/col_de_la_malvoisie.html" TargetMode="External"/><Relationship Id="rId9" Type="http://schemas.openxmlformats.org/officeDocument/2006/relationships/hyperlink" Target="http://www.motofun.ch/paesse_schweiz/montagne_de_saules.html" TargetMode="External"/><Relationship Id="rId14" Type="http://schemas.openxmlformats.org/officeDocument/2006/relationships/hyperlink" Target="http://www.motofun.ch/paesse_schweiz/schafmatt.html" TargetMode="External"/><Relationship Id="rId22" Type="http://schemas.openxmlformats.org/officeDocument/2006/relationships/hyperlink" Target="http://www.motofun.ch/paesse_schweiz/althuesli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tofun.ch/touren_schweiz/valsertal_zervreila.html" TargetMode="External"/><Relationship Id="rId3" Type="http://schemas.openxmlformats.org/officeDocument/2006/relationships/hyperlink" Target="http://www.motofun.ch/paesse_schweiz/haggenegg.html" TargetMode="External"/><Relationship Id="rId7" Type="http://schemas.openxmlformats.org/officeDocument/2006/relationships/hyperlink" Target="http://www.motofun.ch/touren_schweiz/val_luzzone.html" TargetMode="External"/><Relationship Id="rId2" Type="http://schemas.openxmlformats.org/officeDocument/2006/relationships/hyperlink" Target="http://www.motofun.ch/touren_schweiz/calancatal.html" TargetMode="External"/><Relationship Id="rId1" Type="http://schemas.openxmlformats.org/officeDocument/2006/relationships/hyperlink" Target="http://www.motofun.ch/touren_schweiz/bosco_gurin.html" TargetMode="External"/><Relationship Id="rId6" Type="http://schemas.openxmlformats.org/officeDocument/2006/relationships/hyperlink" Target="http://www.motofun.ch/touren_schweiz/stelserberg.html" TargetMode="External"/><Relationship Id="rId5" Type="http://schemas.openxmlformats.org/officeDocument/2006/relationships/hyperlink" Target="http://www.motofun.ch/touren_schweiz/palfries.html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www.motofun.ch/touren_schweiz/lombachalp.html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5" zoomScaleNormal="95" workbookViewId="0">
      <selection activeCell="B48" sqref="B48"/>
    </sheetView>
  </sheetViews>
  <sheetFormatPr baseColWidth="10" defaultColWidth="11.42578125" defaultRowHeight="12.75" x14ac:dyDescent="0.2"/>
  <cols>
    <col min="1" max="1" width="16.7109375" customWidth="1"/>
    <col min="2" max="3" width="14.7109375" customWidth="1"/>
    <col min="4" max="4" width="8.28515625" customWidth="1"/>
    <col min="5" max="5" width="11.7109375" customWidth="1"/>
    <col min="6" max="6" width="14.42578125" customWidth="1"/>
    <col min="7" max="7" width="12.7109375" customWidth="1"/>
    <col min="8" max="8" width="10.85546875" customWidth="1"/>
    <col min="9" max="9" width="12.28515625" customWidth="1"/>
  </cols>
  <sheetData>
    <row r="1" spans="1:14" ht="45" x14ac:dyDescent="0.6">
      <c r="A1" s="133" t="s">
        <v>343</v>
      </c>
      <c r="I1" s="132"/>
      <c r="J1" s="132"/>
      <c r="M1" s="131"/>
    </row>
    <row r="2" spans="1:14" ht="7.5" customHeight="1" thickBot="1" x14ac:dyDescent="0.25">
      <c r="E2" s="28"/>
      <c r="F2" s="28"/>
      <c r="G2" s="28"/>
      <c r="H2" s="28"/>
      <c r="I2" s="28"/>
      <c r="J2" s="28"/>
    </row>
    <row r="3" spans="1:14" ht="16.5" thickTop="1" x14ac:dyDescent="0.25">
      <c r="A3" s="1" t="s">
        <v>200</v>
      </c>
      <c r="B3" s="331"/>
      <c r="C3" s="333"/>
      <c r="E3" s="348"/>
      <c r="F3" s="342"/>
      <c r="G3" s="342"/>
      <c r="H3" s="342"/>
      <c r="I3" s="342"/>
      <c r="J3" s="343"/>
    </row>
    <row r="4" spans="1:14" ht="15.75" x14ac:dyDescent="0.25">
      <c r="A4" s="1" t="s">
        <v>205</v>
      </c>
      <c r="B4" s="331"/>
      <c r="C4" s="333"/>
      <c r="E4" s="349"/>
      <c r="F4" s="344"/>
      <c r="G4" s="344"/>
      <c r="H4" s="344"/>
      <c r="I4" s="344"/>
      <c r="J4" s="345"/>
    </row>
    <row r="5" spans="1:14" ht="15.75" x14ac:dyDescent="0.25">
      <c r="A5" s="1" t="s">
        <v>206</v>
      </c>
      <c r="B5" s="331"/>
      <c r="C5" s="333"/>
      <c r="E5" s="349"/>
      <c r="F5" s="344"/>
      <c r="G5" s="344"/>
      <c r="H5" s="344"/>
      <c r="I5" s="344"/>
      <c r="J5" s="345"/>
    </row>
    <row r="6" spans="1:14" ht="15.75" x14ac:dyDescent="0.25">
      <c r="A6" s="1" t="s">
        <v>207</v>
      </c>
      <c r="B6" s="353"/>
      <c r="C6" s="354"/>
      <c r="E6" s="349"/>
      <c r="F6" s="344"/>
      <c r="G6" s="344"/>
      <c r="H6" s="344"/>
      <c r="I6" s="344"/>
      <c r="J6" s="345"/>
    </row>
    <row r="7" spans="1:14" ht="11.25" customHeight="1" x14ac:dyDescent="0.2">
      <c r="A7" s="17"/>
      <c r="B7" s="36"/>
      <c r="C7" s="37"/>
      <c r="E7" s="349"/>
      <c r="F7" s="344"/>
      <c r="G7" s="344"/>
      <c r="H7" s="344"/>
      <c r="I7" s="344"/>
      <c r="J7" s="345"/>
    </row>
    <row r="8" spans="1:14" ht="15.75" x14ac:dyDescent="0.25">
      <c r="A8" s="1" t="s">
        <v>208</v>
      </c>
      <c r="B8" s="357"/>
      <c r="C8" s="358"/>
      <c r="E8" s="349"/>
      <c r="F8" s="344"/>
      <c r="G8" s="344"/>
      <c r="H8" s="344"/>
      <c r="I8" s="344"/>
      <c r="J8" s="345"/>
    </row>
    <row r="9" spans="1:14" ht="12" customHeight="1" x14ac:dyDescent="0.2">
      <c r="A9" s="17"/>
      <c r="B9" s="17"/>
      <c r="C9" s="38"/>
      <c r="E9" s="349"/>
      <c r="F9" s="344"/>
      <c r="G9" s="344"/>
      <c r="H9" s="344"/>
      <c r="I9" s="344"/>
      <c r="J9" s="345"/>
      <c r="N9" s="132"/>
    </row>
    <row r="10" spans="1:14" ht="15.75" x14ac:dyDescent="0.25">
      <c r="A10" s="1" t="s">
        <v>209</v>
      </c>
      <c r="B10" s="359"/>
      <c r="C10" s="360"/>
      <c r="E10" s="349"/>
      <c r="F10" s="344"/>
      <c r="G10" s="344"/>
      <c r="H10" s="344"/>
      <c r="I10" s="344"/>
      <c r="J10" s="345"/>
    </row>
    <row r="11" spans="1:14" ht="13.5" customHeight="1" x14ac:dyDescent="0.2">
      <c r="A11" s="18"/>
      <c r="B11" s="17"/>
      <c r="C11" s="38"/>
      <c r="E11" s="349"/>
      <c r="F11" s="344"/>
      <c r="G11" s="344"/>
      <c r="H11" s="344"/>
      <c r="I11" s="344"/>
      <c r="J11" s="345"/>
    </row>
    <row r="12" spans="1:14" ht="16.5" thickBot="1" x14ac:dyDescent="0.3">
      <c r="A12" s="33" t="s">
        <v>212</v>
      </c>
      <c r="B12" s="337"/>
      <c r="C12" s="338"/>
      <c r="E12" s="350"/>
      <c r="F12" s="346"/>
      <c r="G12" s="346"/>
      <c r="H12" s="346"/>
      <c r="I12" s="346"/>
      <c r="J12" s="347"/>
    </row>
    <row r="13" spans="1:14" ht="12" customHeight="1" thickTop="1" x14ac:dyDescent="0.2">
      <c r="A13" s="18"/>
      <c r="B13" s="17"/>
      <c r="C13" s="38"/>
    </row>
    <row r="14" spans="1:14" ht="15.75" x14ac:dyDescent="0.25">
      <c r="A14" s="1" t="s">
        <v>58</v>
      </c>
      <c r="B14" s="331"/>
      <c r="C14" s="336"/>
      <c r="F14" s="1" t="s">
        <v>222</v>
      </c>
      <c r="G14" s="1" t="s">
        <v>5</v>
      </c>
      <c r="H14" s="1"/>
      <c r="I14" s="49">
        <v>8500</v>
      </c>
      <c r="J14" s="50" t="s">
        <v>223</v>
      </c>
    </row>
    <row r="15" spans="1:14" ht="17.25" customHeight="1" x14ac:dyDescent="0.25">
      <c r="A15" s="17" t="s">
        <v>210</v>
      </c>
      <c r="B15" s="39"/>
      <c r="C15" s="40"/>
      <c r="F15" s="1"/>
      <c r="G15" s="1"/>
      <c r="H15" s="1"/>
      <c r="I15" s="49">
        <v>15000</v>
      </c>
      <c r="J15" s="50" t="s">
        <v>224</v>
      </c>
    </row>
    <row r="16" spans="1:14" ht="15.75" x14ac:dyDescent="0.25">
      <c r="A16" s="1" t="s">
        <v>211</v>
      </c>
      <c r="B16" s="355"/>
      <c r="C16" s="356"/>
      <c r="F16" s="1"/>
      <c r="G16" s="1"/>
      <c r="H16" s="1"/>
      <c r="I16" s="49">
        <v>25000</v>
      </c>
      <c r="J16" s="50" t="s">
        <v>225</v>
      </c>
    </row>
    <row r="17" spans="1:10" ht="12" customHeight="1" thickBot="1" x14ac:dyDescent="0.25">
      <c r="A17" s="13"/>
      <c r="B17" s="41"/>
      <c r="C17" s="41"/>
      <c r="D17" s="13"/>
      <c r="E17" s="13"/>
      <c r="F17" s="13"/>
      <c r="G17" s="13"/>
      <c r="H17" s="13"/>
      <c r="I17" s="13"/>
      <c r="J17" s="13"/>
    </row>
    <row r="18" spans="1:10" ht="12" customHeight="1" x14ac:dyDescent="0.2">
      <c r="H18" s="11"/>
      <c r="I18" s="11"/>
      <c r="J18" s="11"/>
    </row>
    <row r="19" spans="1:10" ht="18" x14ac:dyDescent="0.25">
      <c r="A19" s="1" t="s">
        <v>276</v>
      </c>
      <c r="B19" s="331"/>
      <c r="C19" s="336"/>
      <c r="E19" s="1" t="s">
        <v>213</v>
      </c>
      <c r="F19" s="136" t="s">
        <v>311</v>
      </c>
      <c r="G19" s="261"/>
      <c r="H19" s="262"/>
      <c r="I19" s="262"/>
      <c r="J19" s="262"/>
    </row>
    <row r="20" spans="1:10" ht="15.75" x14ac:dyDescent="0.25">
      <c r="A20" s="1" t="s">
        <v>275</v>
      </c>
      <c r="B20" s="331"/>
      <c r="C20" s="332"/>
      <c r="E20" s="1" t="s">
        <v>213</v>
      </c>
      <c r="F20" s="136" t="s">
        <v>311</v>
      </c>
      <c r="G20" s="83"/>
      <c r="H20" s="42"/>
      <c r="I20" s="83"/>
    </row>
    <row r="21" spans="1:10" ht="12" customHeight="1" thickBo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" customHeight="1" thickBot="1" x14ac:dyDescent="0.25"/>
    <row r="23" spans="1:10" ht="16.5" thickBot="1" x14ac:dyDescent="0.3">
      <c r="A23" s="1" t="s">
        <v>53</v>
      </c>
      <c r="C23" s="56">
        <f>SUM('Pässe 1 - 25'!D29+'Pässe 26 - 50'!D29+'Pässe 51 - 75'!D29+'Pässe 76 - 100'!D29)</f>
        <v>1</v>
      </c>
      <c r="E23" s="140" t="s">
        <v>273</v>
      </c>
      <c r="H23" s="34" t="s">
        <v>186</v>
      </c>
      <c r="I23" s="20"/>
      <c r="J23" s="35">
        <v>100</v>
      </c>
    </row>
    <row r="24" spans="1:10" ht="11.25" customHeight="1" thickBot="1" x14ac:dyDescent="0.25"/>
    <row r="25" spans="1:10" ht="16.5" thickBot="1" x14ac:dyDescent="0.3">
      <c r="A25" s="1" t="s">
        <v>54</v>
      </c>
      <c r="C25" s="106">
        <f>SUM('Pässe 1 - 25'!J29+'Pässe 26 - 50'!J29+'Pässe 51 - 75'!J29+'Pässe 76 - 100'!J29)</f>
        <v>359</v>
      </c>
      <c r="E25" s="140" t="s">
        <v>274</v>
      </c>
      <c r="H25" s="34" t="s">
        <v>185</v>
      </c>
      <c r="I25" s="21"/>
      <c r="J25" s="82">
        <f>SUM('Pässe 1 - 25'!I29+'Pässe 26 - 50'!I29+'Pässe 51 - 75'!I29+'Pässe 76 - 100'!I29)</f>
        <v>33163</v>
      </c>
    </row>
    <row r="26" spans="1:10" ht="11.25" customHeight="1" thickBot="1" x14ac:dyDescent="0.25">
      <c r="C26" s="30"/>
      <c r="I26" s="30"/>
    </row>
    <row r="27" spans="1:10" ht="16.5" thickBot="1" x14ac:dyDescent="0.3">
      <c r="A27" s="42" t="s">
        <v>220</v>
      </c>
      <c r="B27" s="47" t="s">
        <v>221</v>
      </c>
      <c r="C27" s="351" t="str">
        <f>IF(C25=33347,"100 GOLD-Pässe",IF(C25&gt;=25000,"GOLD",IF(C25&gt;=22500,"Unterwegs zu Gold",IF(C25&gt;=15000,"SILBER",IF(C25&gt;12500,"Unterwegs zu Silber",IF(C25&gt;=8500,"BRONZE",IF(C25&lt;8000,"Unterwegs zu Bronze")))))))</f>
        <v>Unterwegs zu Bronze</v>
      </c>
      <c r="D27" s="352"/>
      <c r="F27" s="129"/>
      <c r="G27" s="129" t="str">
        <f>IF(C35=130,"130 Pässe erreicht: du bist TOPP - FahrerIn", IF(C35&lt;130,""))</f>
        <v/>
      </c>
      <c r="H27" s="129"/>
      <c r="I27" s="28"/>
    </row>
    <row r="28" spans="1:10" ht="12" customHeight="1" thickBot="1" x14ac:dyDescent="0.25">
      <c r="A28" s="93"/>
      <c r="B28" s="93"/>
      <c r="C28" s="93"/>
      <c r="D28" s="93"/>
      <c r="E28" s="94"/>
      <c r="F28" s="93"/>
      <c r="G28" s="95"/>
      <c r="H28" s="93"/>
      <c r="I28" s="93"/>
      <c r="J28" s="93"/>
    </row>
    <row r="29" spans="1:10" ht="12" customHeight="1" thickTop="1" x14ac:dyDescent="0.2">
      <c r="A29" s="28"/>
      <c r="B29" s="28"/>
      <c r="C29" s="28"/>
      <c r="D29" s="28"/>
      <c r="E29" s="92"/>
      <c r="F29" s="28"/>
      <c r="G29" s="43"/>
      <c r="H29" s="28"/>
      <c r="I29" s="28"/>
      <c r="J29" s="28"/>
    </row>
    <row r="30" spans="1:10" ht="1.5" customHeight="1" x14ac:dyDescent="0.2">
      <c r="A30" s="28"/>
      <c r="B30" s="28"/>
      <c r="C30" s="28"/>
      <c r="D30" s="28"/>
      <c r="E30" s="92"/>
      <c r="F30" s="28"/>
      <c r="G30" s="43"/>
      <c r="H30" s="28"/>
      <c r="I30" s="28"/>
      <c r="J30" s="28"/>
    </row>
    <row r="31" spans="1:10" ht="19.5" customHeight="1" x14ac:dyDescent="0.25">
      <c r="A31" s="97" t="s">
        <v>282</v>
      </c>
      <c r="B31" s="98"/>
      <c r="C31" s="98"/>
      <c r="D31" s="98"/>
      <c r="E31" s="1"/>
      <c r="F31" s="1"/>
    </row>
    <row r="32" spans="1:10" ht="6" customHeight="1" thickBot="1" x14ac:dyDescent="0.3">
      <c r="A32" s="97"/>
      <c r="B32" s="98"/>
      <c r="C32" s="103">
        <f>(C25)</f>
        <v>359</v>
      </c>
      <c r="D32" s="98"/>
      <c r="E32" s="1"/>
      <c r="F32" s="1"/>
    </row>
    <row r="33" spans="1:12" ht="16.5" customHeight="1" thickBot="1" x14ac:dyDescent="0.3">
      <c r="A33" s="96" t="s">
        <v>283</v>
      </c>
      <c r="B33" s="96"/>
      <c r="C33" s="105">
        <f>SUM('Zusatzpässe 101 - 122'!D30+'Einwegstrecken 123 - 130'!D14)</f>
        <v>0</v>
      </c>
      <c r="D33" s="96"/>
      <c r="E33" s="334" t="str">
        <f>IF(C23&lt;100,"nicht berechtigt",IF(C23=100,"Viel Spass"))</f>
        <v>nicht berechtigt</v>
      </c>
      <c r="F33" s="335"/>
      <c r="G33" s="96"/>
      <c r="H33" s="339" t="s">
        <v>410</v>
      </c>
      <c r="I33" s="340"/>
      <c r="J33" s="341"/>
    </row>
    <row r="34" spans="1:12" ht="16.5" customHeight="1" thickBot="1" x14ac:dyDescent="0.3">
      <c r="A34" s="96" t="s">
        <v>54</v>
      </c>
      <c r="B34" s="96"/>
      <c r="C34" s="106">
        <f>SUM('Zusatzpässe 101 - 122'!J30+'Einwegstrecken 123 - 130'!I14)</f>
        <v>0</v>
      </c>
      <c r="D34" s="42"/>
      <c r="E34" s="328" t="str">
        <f>IF(C34=4631,"Gratulation",IF(C34&gt;0,"noch nicht erreicht",IF(C34=0,"")))</f>
        <v/>
      </c>
      <c r="F34" s="329"/>
      <c r="G34" s="102"/>
      <c r="H34" s="104" t="s">
        <v>185</v>
      </c>
      <c r="I34" s="100"/>
      <c r="J34" s="152">
        <f>SUM('Zusatzpässe 101 - 122'!J30+'Einwegstrecken 123 - 130'!I14)</f>
        <v>0</v>
      </c>
    </row>
    <row r="35" spans="1:12" ht="9.75" customHeight="1" x14ac:dyDescent="0.25">
      <c r="A35" s="42"/>
      <c r="B35" s="99"/>
      <c r="C35" s="330">
        <f>(C23+C33)</f>
        <v>1</v>
      </c>
      <c r="D35" s="330"/>
      <c r="E35" s="17"/>
      <c r="G35" s="43"/>
      <c r="H35" s="42"/>
      <c r="I35" s="42"/>
      <c r="J35" s="101"/>
    </row>
    <row r="36" spans="1:12" x14ac:dyDescent="0.2">
      <c r="H36" s="48"/>
      <c r="I36" s="48"/>
      <c r="J36" s="48"/>
    </row>
    <row r="37" spans="1:12" ht="16.5" customHeight="1" x14ac:dyDescent="0.25">
      <c r="C37" s="128"/>
      <c r="D37" s="128"/>
      <c r="K37" s="28"/>
    </row>
    <row r="38" spans="1:12" x14ac:dyDescent="0.2">
      <c r="C38" s="134"/>
      <c r="D38" s="135"/>
      <c r="L38" s="28"/>
    </row>
    <row r="39" spans="1:12" x14ac:dyDescent="0.2">
      <c r="C39" s="153"/>
      <c r="D39" s="38"/>
    </row>
    <row r="40" spans="1:12" x14ac:dyDescent="0.2">
      <c r="C40" s="130"/>
    </row>
    <row r="41" spans="1:12" x14ac:dyDescent="0.2">
      <c r="C41" s="130"/>
    </row>
  </sheetData>
  <sheetProtection algorithmName="SHA-512" hashValue="XFWRZBO7FYp07kbg8TssNbrHReqKHb9mwI4gFbgp/3a9Y6HQPeX4f8bwfxAcMG+wA5XjWtJ0NtZOEw5UHyT2Qg==" saltValue="dyl7AErhceO/QCTrjs8faA==" spinCount="100000" sheet="1" objects="1" scenarios="1"/>
  <mergeCells count="18">
    <mergeCell ref="H33:J33"/>
    <mergeCell ref="G3:J12"/>
    <mergeCell ref="E3:F12"/>
    <mergeCell ref="C27:D27"/>
    <mergeCell ref="B4:C4"/>
    <mergeCell ref="B5:C5"/>
    <mergeCell ref="B6:C6"/>
    <mergeCell ref="B16:C16"/>
    <mergeCell ref="B19:C19"/>
    <mergeCell ref="B8:C8"/>
    <mergeCell ref="B10:C10"/>
    <mergeCell ref="E34:F34"/>
    <mergeCell ref="C35:D35"/>
    <mergeCell ref="B20:C20"/>
    <mergeCell ref="B3:C3"/>
    <mergeCell ref="E33:F33"/>
    <mergeCell ref="B14:C14"/>
    <mergeCell ref="B12:C12"/>
  </mergeCells>
  <phoneticPr fontId="4" type="noConversion"/>
  <conditionalFormatting sqref="C27:D27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1">
      <colorScale>
        <cfvo type="num" val="&quot;&lt;6000&quot;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date" allowBlank="1" showInputMessage="1" showErrorMessage="1" sqref="I20">
      <formula1>40909</formula1>
      <formula2>41274</formula2>
    </dataValidation>
    <dataValidation type="date" allowBlank="1" showInputMessage="1" showErrorMessage="1" sqref="G19:G20">
      <formula1>41275</formula1>
      <formula2>41639</formula2>
    </dataValidation>
    <dataValidation type="date" allowBlank="1" showInputMessage="1" showErrorMessage="1" sqref="F19">
      <formula1>43160</formula1>
      <formula2>43404</formula2>
    </dataValidation>
  </dataValidations>
  <pageMargins left="0.78740157480314965" right="0.78740157480314965" top="0.51181102362204722" bottom="0.51181102362204722" header="0.51181102362204722" footer="0.51181102362204722"/>
  <pageSetup paperSize="9" orientation="landscape" r:id="rId1"/>
  <headerFooter>
    <oddFooter>&amp;L&amp;"Arial,Fett"&amp;11FMS Pässewettbewerb 2018&amp;C&amp;"Arial,Fett"&amp;11 1&amp;RFMS_Paessewettbewerb_2018.xlsx</oddFooter>
  </headerFooter>
  <cellWatches>
    <cellWatch r="F4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H16" sqref="H16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bestFit="1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6" ht="24.95" customHeight="1" thickBot="1" x14ac:dyDescent="0.3">
      <c r="A1" s="10" t="s">
        <v>344</v>
      </c>
      <c r="B1" s="11"/>
      <c r="C1" s="11"/>
      <c r="D1" s="11"/>
      <c r="E1" s="11"/>
      <c r="F1" s="11"/>
      <c r="G1" s="11"/>
      <c r="H1" s="11"/>
      <c r="I1" s="11"/>
      <c r="J1" s="12"/>
    </row>
    <row r="2" spans="1:16" ht="18" customHeight="1" thickBot="1" x14ac:dyDescent="0.3">
      <c r="A2" s="6" t="s">
        <v>214</v>
      </c>
      <c r="B2" s="7" t="s">
        <v>0</v>
      </c>
      <c r="C2" s="44" t="s">
        <v>10</v>
      </c>
      <c r="D2" s="31" t="s">
        <v>201</v>
      </c>
      <c r="E2" s="7" t="s">
        <v>1</v>
      </c>
      <c r="F2" s="7" t="s">
        <v>2</v>
      </c>
      <c r="G2" s="8" t="s">
        <v>3</v>
      </c>
      <c r="H2" s="8" t="s">
        <v>4</v>
      </c>
      <c r="I2" s="8" t="s">
        <v>5</v>
      </c>
      <c r="J2" s="51" t="s">
        <v>11</v>
      </c>
    </row>
    <row r="3" spans="1:16" ht="15.75" customHeight="1" x14ac:dyDescent="0.2">
      <c r="A3" s="16">
        <v>1</v>
      </c>
      <c r="B3" s="189" t="s">
        <v>188</v>
      </c>
      <c r="C3" s="81">
        <v>43301</v>
      </c>
      <c r="D3" s="32">
        <f t="shared" ref="D3:D25" si="0">IF(C3,1,0)</f>
        <v>1</v>
      </c>
      <c r="E3" s="26" t="s">
        <v>81</v>
      </c>
      <c r="F3" s="26" t="s">
        <v>146</v>
      </c>
      <c r="G3" s="66">
        <v>22</v>
      </c>
      <c r="H3" s="67">
        <v>1632</v>
      </c>
      <c r="I3" s="66">
        <v>359</v>
      </c>
      <c r="J3" s="68">
        <f t="shared" ref="J3:J9" si="1">IF(D3=1,I3,0)</f>
        <v>359</v>
      </c>
    </row>
    <row r="4" spans="1:16" ht="15.75" customHeight="1" x14ac:dyDescent="0.2">
      <c r="A4" s="9">
        <v>2</v>
      </c>
      <c r="B4" s="190" t="s">
        <v>6</v>
      </c>
      <c r="C4" s="81"/>
      <c r="D4" s="65">
        <f t="shared" si="0"/>
        <v>0</v>
      </c>
      <c r="E4" s="24" t="s">
        <v>228</v>
      </c>
      <c r="F4" s="137" t="s">
        <v>7</v>
      </c>
      <c r="G4" s="3">
        <v>20</v>
      </c>
      <c r="H4" s="15">
        <v>1458</v>
      </c>
      <c r="I4" s="3">
        <v>292</v>
      </c>
      <c r="J4" s="52">
        <f t="shared" si="1"/>
        <v>0</v>
      </c>
      <c r="P4" s="48"/>
    </row>
    <row r="5" spans="1:16" ht="15.95" customHeight="1" x14ac:dyDescent="0.2">
      <c r="A5" s="9">
        <v>3</v>
      </c>
      <c r="B5" s="190" t="s">
        <v>8</v>
      </c>
      <c r="C5" s="81"/>
      <c r="D5" s="65">
        <f t="shared" si="0"/>
        <v>0</v>
      </c>
      <c r="E5" s="23" t="s">
        <v>9</v>
      </c>
      <c r="F5" s="2" t="s">
        <v>226</v>
      </c>
      <c r="G5" s="3">
        <v>31</v>
      </c>
      <c r="H5" s="15">
        <v>1558</v>
      </c>
      <c r="I5" s="3">
        <v>483</v>
      </c>
      <c r="J5" s="52">
        <f t="shared" si="1"/>
        <v>0</v>
      </c>
    </row>
    <row r="6" spans="1:16" ht="15.95" customHeight="1" x14ac:dyDescent="0.2">
      <c r="A6" s="9">
        <v>4</v>
      </c>
      <c r="B6" s="190" t="s">
        <v>56</v>
      </c>
      <c r="C6" s="81"/>
      <c r="D6" s="65">
        <f t="shared" si="0"/>
        <v>0</v>
      </c>
      <c r="E6" s="2" t="s">
        <v>12</v>
      </c>
      <c r="F6" s="2" t="s">
        <v>13</v>
      </c>
      <c r="G6" s="3">
        <v>13</v>
      </c>
      <c r="H6" s="15">
        <v>1320</v>
      </c>
      <c r="I6" s="3">
        <v>172</v>
      </c>
      <c r="J6" s="52">
        <f t="shared" si="1"/>
        <v>0</v>
      </c>
      <c r="N6" s="48"/>
    </row>
    <row r="7" spans="1:16" ht="15.95" customHeight="1" x14ac:dyDescent="0.2">
      <c r="A7" s="9">
        <v>5</v>
      </c>
      <c r="B7" s="190" t="s">
        <v>14</v>
      </c>
      <c r="C7" s="81"/>
      <c r="D7" s="65">
        <f t="shared" si="0"/>
        <v>0</v>
      </c>
      <c r="E7" s="2" t="s">
        <v>15</v>
      </c>
      <c r="F7" s="2" t="s">
        <v>16</v>
      </c>
      <c r="G7" s="3">
        <v>23</v>
      </c>
      <c r="H7" s="15">
        <v>2312</v>
      </c>
      <c r="I7" s="3">
        <v>531</v>
      </c>
      <c r="J7" s="52">
        <f t="shared" si="1"/>
        <v>0</v>
      </c>
      <c r="P7" s="48"/>
    </row>
    <row r="8" spans="1:16" ht="15.95" customHeight="1" x14ac:dyDescent="0.2">
      <c r="A8" s="9">
        <v>6</v>
      </c>
      <c r="B8" s="190" t="s">
        <v>337</v>
      </c>
      <c r="C8" s="81"/>
      <c r="D8" s="78">
        <f t="shared" si="0"/>
        <v>0</v>
      </c>
      <c r="E8" s="2" t="s">
        <v>115</v>
      </c>
      <c r="F8" s="2" t="s">
        <v>341</v>
      </c>
      <c r="G8" s="3">
        <v>33</v>
      </c>
      <c r="H8" s="4">
        <v>1395</v>
      </c>
      <c r="I8" s="3">
        <v>460</v>
      </c>
      <c r="J8" s="52">
        <f t="shared" si="1"/>
        <v>0</v>
      </c>
    </row>
    <row r="9" spans="1:16" ht="15.95" customHeight="1" x14ac:dyDescent="0.2">
      <c r="A9" s="9">
        <v>7</v>
      </c>
      <c r="B9" s="190" t="s">
        <v>189</v>
      </c>
      <c r="C9" s="81"/>
      <c r="D9" s="65">
        <f t="shared" si="0"/>
        <v>0</v>
      </c>
      <c r="E9" s="2" t="s">
        <v>229</v>
      </c>
      <c r="F9" s="2" t="s">
        <v>190</v>
      </c>
      <c r="G9" s="3">
        <v>14</v>
      </c>
      <c r="H9" s="15">
        <v>830</v>
      </c>
      <c r="I9" s="3">
        <v>116</v>
      </c>
      <c r="J9" s="52">
        <f t="shared" si="1"/>
        <v>0</v>
      </c>
    </row>
    <row r="10" spans="1:16" ht="15.95" customHeight="1" x14ac:dyDescent="0.2">
      <c r="A10" s="9">
        <v>8</v>
      </c>
      <c r="B10" s="252" t="s">
        <v>393</v>
      </c>
      <c r="C10" s="81"/>
      <c r="D10" s="65">
        <f t="shared" si="0"/>
        <v>0</v>
      </c>
      <c r="E10" s="305" t="s">
        <v>396</v>
      </c>
      <c r="F10" s="306" t="s">
        <v>397</v>
      </c>
      <c r="G10" s="307">
        <v>15</v>
      </c>
      <c r="H10" s="308">
        <v>1115</v>
      </c>
      <c r="I10" s="309">
        <v>167</v>
      </c>
      <c r="J10" s="52">
        <f t="shared" ref="J10:J15" si="2">IF(D10=1,I10,0)</f>
        <v>0</v>
      </c>
    </row>
    <row r="11" spans="1:16" ht="15.95" customHeight="1" x14ac:dyDescent="0.2">
      <c r="A11" s="9">
        <v>9</v>
      </c>
      <c r="B11" s="302" t="s">
        <v>17</v>
      </c>
      <c r="C11" s="81"/>
      <c r="D11" s="65">
        <f t="shared" si="0"/>
        <v>0</v>
      </c>
      <c r="E11" s="2" t="s">
        <v>18</v>
      </c>
      <c r="F11" s="2" t="s">
        <v>55</v>
      </c>
      <c r="G11" s="3">
        <v>8</v>
      </c>
      <c r="H11" s="15">
        <v>1084</v>
      </c>
      <c r="I11" s="3">
        <v>87</v>
      </c>
      <c r="J11" s="52">
        <f t="shared" si="2"/>
        <v>0</v>
      </c>
    </row>
    <row r="12" spans="1:16" ht="15.95" customHeight="1" x14ac:dyDescent="0.2">
      <c r="A12" s="9">
        <v>10</v>
      </c>
      <c r="B12" s="252" t="s">
        <v>325</v>
      </c>
      <c r="C12" s="81"/>
      <c r="D12" s="65">
        <f t="shared" si="0"/>
        <v>0</v>
      </c>
      <c r="E12" s="137" t="s">
        <v>326</v>
      </c>
      <c r="F12" s="137" t="s">
        <v>327</v>
      </c>
      <c r="G12" s="3">
        <v>13</v>
      </c>
      <c r="H12" s="15">
        <v>805</v>
      </c>
      <c r="I12" s="3">
        <v>105</v>
      </c>
      <c r="J12" s="52">
        <f t="shared" si="2"/>
        <v>0</v>
      </c>
    </row>
    <row r="13" spans="1:16" ht="15.95" customHeight="1" x14ac:dyDescent="0.2">
      <c r="A13" s="9">
        <v>11</v>
      </c>
      <c r="B13" s="189" t="s">
        <v>19</v>
      </c>
      <c r="C13" s="81"/>
      <c r="D13" s="65">
        <f t="shared" si="0"/>
        <v>0</v>
      </c>
      <c r="E13" s="2" t="s">
        <v>20</v>
      </c>
      <c r="F13" s="2" t="s">
        <v>21</v>
      </c>
      <c r="G13" s="3">
        <v>6</v>
      </c>
      <c r="H13" s="15">
        <v>674</v>
      </c>
      <c r="I13" s="3">
        <v>40</v>
      </c>
      <c r="J13" s="52">
        <f t="shared" si="2"/>
        <v>0</v>
      </c>
      <c r="M13" s="28"/>
    </row>
    <row r="14" spans="1:16" ht="15.95" customHeight="1" x14ac:dyDescent="0.2">
      <c r="A14" s="9">
        <v>12</v>
      </c>
      <c r="B14" s="193" t="s">
        <v>22</v>
      </c>
      <c r="C14" s="81"/>
      <c r="D14" s="65">
        <f t="shared" si="0"/>
        <v>0</v>
      </c>
      <c r="E14" s="2" t="s">
        <v>23</v>
      </c>
      <c r="F14" s="2" t="s">
        <v>230</v>
      </c>
      <c r="G14" s="3">
        <v>14</v>
      </c>
      <c r="H14" s="15">
        <v>1144</v>
      </c>
      <c r="I14" s="3">
        <v>160</v>
      </c>
      <c r="J14" s="52">
        <f t="shared" si="2"/>
        <v>0</v>
      </c>
    </row>
    <row r="15" spans="1:16" ht="15.95" customHeight="1" x14ac:dyDescent="0.2">
      <c r="A15" s="9">
        <v>13</v>
      </c>
      <c r="B15" s="299" t="s">
        <v>394</v>
      </c>
      <c r="C15" s="81"/>
      <c r="D15" s="65">
        <f t="shared" si="0"/>
        <v>0</v>
      </c>
      <c r="E15" s="297" t="s">
        <v>247</v>
      </c>
      <c r="F15" s="298" t="s">
        <v>195</v>
      </c>
      <c r="G15" s="301">
        <v>6</v>
      </c>
      <c r="H15" s="300">
        <v>847</v>
      </c>
      <c r="I15" s="300">
        <v>51</v>
      </c>
      <c r="J15" s="52">
        <f t="shared" si="2"/>
        <v>0</v>
      </c>
    </row>
    <row r="16" spans="1:16" ht="15.95" customHeight="1" x14ac:dyDescent="0.2">
      <c r="A16" s="9">
        <v>14</v>
      </c>
      <c r="B16" s="190" t="s">
        <v>25</v>
      </c>
      <c r="C16" s="81"/>
      <c r="D16" s="65">
        <f t="shared" si="0"/>
        <v>0</v>
      </c>
      <c r="E16" s="2" t="s">
        <v>26</v>
      </c>
      <c r="F16" s="2" t="s">
        <v>27</v>
      </c>
      <c r="G16" s="3">
        <v>19</v>
      </c>
      <c r="H16" s="15">
        <v>1008</v>
      </c>
      <c r="I16" s="3">
        <v>191</v>
      </c>
      <c r="J16" s="52">
        <f t="shared" ref="J16:J27" si="3">IF(D16=1,I16,0)</f>
        <v>0</v>
      </c>
    </row>
    <row r="17" spans="1:11" ht="15.95" customHeight="1" x14ac:dyDescent="0.2">
      <c r="A17" s="9">
        <v>15</v>
      </c>
      <c r="B17" s="190" t="s">
        <v>243</v>
      </c>
      <c r="C17" s="81"/>
      <c r="D17" s="77">
        <f t="shared" si="0"/>
        <v>0</v>
      </c>
      <c r="E17" s="311" t="s">
        <v>247</v>
      </c>
      <c r="F17" s="303" t="s">
        <v>255</v>
      </c>
      <c r="G17" s="65">
        <v>18</v>
      </c>
      <c r="H17" s="304">
        <v>1114</v>
      </c>
      <c r="I17" s="27">
        <v>200</v>
      </c>
      <c r="J17" s="52">
        <f t="shared" si="3"/>
        <v>0</v>
      </c>
    </row>
    <row r="18" spans="1:11" ht="15.95" customHeight="1" x14ac:dyDescent="0.2">
      <c r="A18" s="9">
        <v>16</v>
      </c>
      <c r="B18" s="193" t="s">
        <v>258</v>
      </c>
      <c r="C18" s="81"/>
      <c r="D18" s="65">
        <f t="shared" si="0"/>
        <v>0</v>
      </c>
      <c r="E18" s="2" t="s">
        <v>259</v>
      </c>
      <c r="F18" s="2" t="s">
        <v>260</v>
      </c>
      <c r="G18" s="3">
        <v>16</v>
      </c>
      <c r="H18" s="5">
        <v>597</v>
      </c>
      <c r="I18" s="235">
        <v>96</v>
      </c>
      <c r="J18" s="52">
        <f t="shared" si="3"/>
        <v>0</v>
      </c>
    </row>
    <row r="19" spans="1:11" ht="15.95" customHeight="1" x14ac:dyDescent="0.2">
      <c r="A19" s="9">
        <v>17</v>
      </c>
      <c r="B19" s="190" t="s">
        <v>191</v>
      </c>
      <c r="C19" s="81"/>
      <c r="D19" s="65">
        <f t="shared" si="0"/>
        <v>0</v>
      </c>
      <c r="E19" s="2" t="s">
        <v>192</v>
      </c>
      <c r="F19" s="2" t="s">
        <v>193</v>
      </c>
      <c r="G19" s="3">
        <v>7</v>
      </c>
      <c r="H19" s="15">
        <v>847</v>
      </c>
      <c r="I19" s="3">
        <v>59</v>
      </c>
      <c r="J19" s="52">
        <f t="shared" si="3"/>
        <v>0</v>
      </c>
    </row>
    <row r="20" spans="1:11" ht="15.95" customHeight="1" x14ac:dyDescent="0.2">
      <c r="A20" s="9">
        <v>18</v>
      </c>
      <c r="B20" s="193" t="s">
        <v>28</v>
      </c>
      <c r="C20" s="81"/>
      <c r="D20" s="65">
        <f t="shared" si="0"/>
        <v>0</v>
      </c>
      <c r="E20" s="2" t="s">
        <v>29</v>
      </c>
      <c r="F20" s="2" t="s">
        <v>30</v>
      </c>
      <c r="G20" s="3">
        <v>21</v>
      </c>
      <c r="H20" s="15">
        <v>1500</v>
      </c>
      <c r="I20" s="3">
        <v>315</v>
      </c>
      <c r="J20" s="52">
        <f t="shared" si="3"/>
        <v>0</v>
      </c>
    </row>
    <row r="21" spans="1:11" ht="15.95" customHeight="1" x14ac:dyDescent="0.2">
      <c r="A21" s="9">
        <v>19</v>
      </c>
      <c r="B21" s="190" t="s">
        <v>57</v>
      </c>
      <c r="C21" s="81"/>
      <c r="D21" s="65">
        <f t="shared" si="0"/>
        <v>0</v>
      </c>
      <c r="E21" s="2" t="s">
        <v>31</v>
      </c>
      <c r="F21" s="2" t="s">
        <v>32</v>
      </c>
      <c r="G21" s="3">
        <v>26</v>
      </c>
      <c r="H21" s="15">
        <v>1502</v>
      </c>
      <c r="I21" s="3">
        <v>390</v>
      </c>
      <c r="J21" s="52">
        <f t="shared" si="3"/>
        <v>0</v>
      </c>
    </row>
    <row r="22" spans="1:11" ht="15.95" customHeight="1" x14ac:dyDescent="0.2">
      <c r="A22" s="9">
        <v>20</v>
      </c>
      <c r="B22" s="190" t="s">
        <v>194</v>
      </c>
      <c r="C22" s="81"/>
      <c r="D22" s="65">
        <f t="shared" si="0"/>
        <v>0</v>
      </c>
      <c r="E22" s="2" t="s">
        <v>195</v>
      </c>
      <c r="F22" s="137" t="s">
        <v>192</v>
      </c>
      <c r="G22" s="3">
        <v>10</v>
      </c>
      <c r="H22" s="15">
        <v>991</v>
      </c>
      <c r="I22" s="3">
        <v>99</v>
      </c>
      <c r="J22" s="52">
        <f t="shared" si="3"/>
        <v>0</v>
      </c>
    </row>
    <row r="23" spans="1:11" ht="15.95" customHeight="1" x14ac:dyDescent="0.2">
      <c r="A23" s="9">
        <v>21</v>
      </c>
      <c r="B23" s="190" t="s">
        <v>33</v>
      </c>
      <c r="C23" s="81"/>
      <c r="D23" s="65">
        <f t="shared" si="0"/>
        <v>0</v>
      </c>
      <c r="E23" s="2" t="s">
        <v>34</v>
      </c>
      <c r="F23" s="2" t="s">
        <v>35</v>
      </c>
      <c r="G23" s="3">
        <v>9</v>
      </c>
      <c r="H23" s="15">
        <v>789</v>
      </c>
      <c r="I23" s="3">
        <v>71</v>
      </c>
      <c r="J23" s="52">
        <f t="shared" si="3"/>
        <v>0</v>
      </c>
    </row>
    <row r="24" spans="1:11" ht="15.95" customHeight="1" x14ac:dyDescent="0.2">
      <c r="A24" s="9">
        <v>22</v>
      </c>
      <c r="B24" s="190" t="s">
        <v>33</v>
      </c>
      <c r="C24" s="81"/>
      <c r="D24" s="65">
        <f t="shared" si="0"/>
        <v>0</v>
      </c>
      <c r="E24" s="23" t="s">
        <v>36</v>
      </c>
      <c r="F24" s="2" t="s">
        <v>37</v>
      </c>
      <c r="G24" s="3">
        <v>17</v>
      </c>
      <c r="H24" s="15">
        <v>1778</v>
      </c>
      <c r="I24" s="3">
        <v>302</v>
      </c>
      <c r="J24" s="52">
        <f t="shared" si="3"/>
        <v>0</v>
      </c>
    </row>
    <row r="25" spans="1:11" ht="15.95" customHeight="1" x14ac:dyDescent="0.2">
      <c r="A25" s="9">
        <v>23</v>
      </c>
      <c r="B25" s="189" t="s">
        <v>328</v>
      </c>
      <c r="C25" s="81"/>
      <c r="D25" s="32">
        <f t="shared" si="0"/>
        <v>0</v>
      </c>
      <c r="E25" s="182" t="s">
        <v>330</v>
      </c>
      <c r="F25" s="182" t="s">
        <v>329</v>
      </c>
      <c r="G25" s="66">
        <v>22</v>
      </c>
      <c r="H25" s="74">
        <v>1616</v>
      </c>
      <c r="I25" s="66">
        <v>356</v>
      </c>
      <c r="J25" s="68">
        <f t="shared" si="3"/>
        <v>0</v>
      </c>
    </row>
    <row r="26" spans="1:11" ht="15.95" customHeight="1" x14ac:dyDescent="0.2">
      <c r="A26" s="9">
        <v>24</v>
      </c>
      <c r="B26" s="189" t="s">
        <v>38</v>
      </c>
      <c r="C26" s="81"/>
      <c r="D26" s="32">
        <f t="shared" ref="D26:D27" si="4">IF(C26,1,0)</f>
        <v>0</v>
      </c>
      <c r="E26" s="26" t="s">
        <v>231</v>
      </c>
      <c r="F26" s="26" t="s">
        <v>39</v>
      </c>
      <c r="G26" s="66">
        <v>17</v>
      </c>
      <c r="H26" s="74">
        <v>913</v>
      </c>
      <c r="I26" s="66">
        <v>155</v>
      </c>
      <c r="J26" s="68">
        <f t="shared" si="3"/>
        <v>0</v>
      </c>
      <c r="K26" s="310"/>
    </row>
    <row r="27" spans="1:11" ht="15.95" customHeight="1" x14ac:dyDescent="0.2">
      <c r="A27" s="9">
        <v>25</v>
      </c>
      <c r="B27" s="263" t="s">
        <v>40</v>
      </c>
      <c r="C27" s="81"/>
      <c r="D27" s="32">
        <f t="shared" si="4"/>
        <v>0</v>
      </c>
      <c r="E27" s="182" t="s">
        <v>232</v>
      </c>
      <c r="F27" s="182" t="s">
        <v>41</v>
      </c>
      <c r="G27" s="66">
        <v>31</v>
      </c>
      <c r="H27" s="74">
        <v>1153</v>
      </c>
      <c r="I27" s="66">
        <v>357</v>
      </c>
      <c r="J27" s="68">
        <f t="shared" si="3"/>
        <v>0</v>
      </c>
      <c r="K27" s="310"/>
    </row>
    <row r="28" spans="1:11" ht="0.75" hidden="1" customHeight="1" x14ac:dyDescent="0.2">
      <c r="A28" s="57"/>
      <c r="B28" s="58"/>
      <c r="C28" s="64"/>
      <c r="D28" s="59">
        <f>IF(C28,1,0)</f>
        <v>0</v>
      </c>
      <c r="E28" s="58"/>
      <c r="F28" s="58"/>
      <c r="G28" s="60"/>
      <c r="H28" s="61"/>
      <c r="I28" s="62"/>
      <c r="J28" s="63"/>
    </row>
    <row r="29" spans="1:11" ht="15.95" customHeight="1" thickBot="1" x14ac:dyDescent="0.3">
      <c r="A29" s="14"/>
      <c r="B29" s="361" t="s">
        <v>215</v>
      </c>
      <c r="C29" s="362"/>
      <c r="D29" s="54">
        <f>SUM(D3:D28)</f>
        <v>1</v>
      </c>
      <c r="E29" s="19"/>
      <c r="F29" s="19"/>
      <c r="G29" s="19"/>
      <c r="H29" s="25"/>
      <c r="I29" s="22">
        <f>SUM(I3:I27)</f>
        <v>5614</v>
      </c>
      <c r="J29" s="53">
        <f>SUM(J3:J27)</f>
        <v>359</v>
      </c>
    </row>
    <row r="30" spans="1:11" ht="15.75" customHeight="1" x14ac:dyDescent="0.3">
      <c r="D30" s="29"/>
    </row>
    <row r="31" spans="1:11" ht="15.75" customHeight="1" x14ac:dyDescent="0.3">
      <c r="A31" s="46"/>
      <c r="B31" s="45" t="s">
        <v>265</v>
      </c>
      <c r="C31" s="45"/>
      <c r="D31" s="45"/>
      <c r="E31" s="45"/>
      <c r="F31" t="s">
        <v>219</v>
      </c>
    </row>
    <row r="37" spans="2:10" ht="15" customHeight="1" x14ac:dyDescent="0.2">
      <c r="B37" s="239"/>
      <c r="C37" s="28"/>
      <c r="D37" s="28"/>
      <c r="E37" s="229"/>
      <c r="F37" s="229"/>
      <c r="G37" s="240"/>
      <c r="H37" s="241"/>
      <c r="I37" s="240"/>
      <c r="J37" s="230"/>
    </row>
    <row r="38" spans="2:10" ht="15" customHeight="1" x14ac:dyDescent="0.2"/>
    <row r="39" spans="2:10" ht="15" customHeight="1" x14ac:dyDescent="0.2"/>
    <row r="40" spans="2:10" ht="15" customHeight="1" x14ac:dyDescent="0.2"/>
    <row r="42" spans="2:10" x14ac:dyDescent="0.2">
      <c r="F42" s="28"/>
    </row>
  </sheetData>
  <sheetProtection algorithmName="SHA-512" hashValue="K3/Riu1q1PBerjlHLMPTTtQldiQmwVIp0NyIzkGPNTCMB59a3kit3IlONamVKLJNsdiG35XKTNIpMnkzuBdMQw==" saltValue="0EH6nSWC/AluFu8AmpyGog==" spinCount="100000" sheet="1" objects="1" scenarios="1"/>
  <protectedRanges>
    <protectedRange sqref="C3:C28" name="Bereich1"/>
  </protectedRanges>
  <mergeCells count="1">
    <mergeCell ref="B29:C29"/>
  </mergeCells>
  <phoneticPr fontId="0" type="noConversion"/>
  <conditionalFormatting sqref="J3:J6 J9 J18:J28 J11:J14">
    <cfRule type="cellIs" dxfId="125" priority="96" stopIfTrue="1" operator="greaterThan">
      <formula>$D$3</formula>
    </cfRule>
  </conditionalFormatting>
  <conditionalFormatting sqref="D3:D6 D18:D28 D9:D16">
    <cfRule type="cellIs" dxfId="124" priority="98" stopIfTrue="1" operator="greaterThan">
      <formula>$D$28</formula>
    </cfRule>
  </conditionalFormatting>
  <conditionalFormatting sqref="C3">
    <cfRule type="cellIs" priority="101" stopIfTrue="1" operator="between">
      <formula>41640</formula>
      <formula>42004</formula>
    </cfRule>
  </conditionalFormatting>
  <conditionalFormatting sqref="D16">
    <cfRule type="cellIs" dxfId="123" priority="89" stopIfTrue="1" operator="greaterThan">
      <formula>$D$14</formula>
    </cfRule>
  </conditionalFormatting>
  <conditionalFormatting sqref="D16">
    <cfRule type="cellIs" dxfId="122" priority="88" stopIfTrue="1" operator="greaterThan">
      <formula>$D$35</formula>
    </cfRule>
  </conditionalFormatting>
  <conditionalFormatting sqref="D17">
    <cfRule type="cellIs" dxfId="121" priority="82" stopIfTrue="1" operator="greaterThan">
      <formula>$D$28</formula>
    </cfRule>
  </conditionalFormatting>
  <conditionalFormatting sqref="J7">
    <cfRule type="cellIs" dxfId="120" priority="75" stopIfTrue="1" operator="greaterThan">
      <formula>$D$3</formula>
    </cfRule>
  </conditionalFormatting>
  <conditionalFormatting sqref="D7">
    <cfRule type="cellIs" dxfId="119" priority="76" stopIfTrue="1" operator="greaterThan">
      <formula>$D$28</formula>
    </cfRule>
  </conditionalFormatting>
  <conditionalFormatting sqref="D17">
    <cfRule type="cellIs" dxfId="118" priority="74" stopIfTrue="1" operator="greaterThan">
      <formula>$D$14</formula>
    </cfRule>
  </conditionalFormatting>
  <conditionalFormatting sqref="D17">
    <cfRule type="cellIs" dxfId="117" priority="73" stopIfTrue="1" operator="greaterThan">
      <formula>$D$35</formula>
    </cfRule>
  </conditionalFormatting>
  <conditionalFormatting sqref="D18">
    <cfRule type="cellIs" dxfId="116" priority="72" stopIfTrue="1" operator="greaterThan">
      <formula>$D$28</formula>
    </cfRule>
  </conditionalFormatting>
  <conditionalFormatting sqref="J18">
    <cfRule type="cellIs" dxfId="115" priority="70" stopIfTrue="1" operator="greaterThan">
      <formula>$D$3</formula>
    </cfRule>
  </conditionalFormatting>
  <conditionalFormatting sqref="D8">
    <cfRule type="cellIs" dxfId="114" priority="69" stopIfTrue="1" operator="greaterThan">
      <formula>$D$28</formula>
    </cfRule>
  </conditionalFormatting>
  <conditionalFormatting sqref="J8">
    <cfRule type="cellIs" dxfId="113" priority="68" stopIfTrue="1" operator="greaterThan">
      <formula>$D$3</formula>
    </cfRule>
  </conditionalFormatting>
  <conditionalFormatting sqref="J37">
    <cfRule type="cellIs" dxfId="112" priority="60" stopIfTrue="1" operator="greaterThan">
      <formula>$D$4</formula>
    </cfRule>
  </conditionalFormatting>
  <conditionalFormatting sqref="J17">
    <cfRule type="cellIs" dxfId="111" priority="56" stopIfTrue="1" operator="greaterThan">
      <formula>$D$3</formula>
    </cfRule>
  </conditionalFormatting>
  <conditionalFormatting sqref="J17">
    <cfRule type="cellIs" dxfId="110" priority="55" stopIfTrue="1" operator="greaterThan">
      <formula>$D$3</formula>
    </cfRule>
  </conditionalFormatting>
  <conditionalFormatting sqref="J10">
    <cfRule type="cellIs" dxfId="109" priority="47" stopIfTrue="1" operator="greaterThan">
      <formula>$D$3</formula>
    </cfRule>
  </conditionalFormatting>
  <conditionalFormatting sqref="J15">
    <cfRule type="cellIs" dxfId="108" priority="40" stopIfTrue="1" operator="greaterThan">
      <formula>$D$3</formula>
    </cfRule>
  </conditionalFormatting>
  <conditionalFormatting sqref="J16">
    <cfRule type="cellIs" dxfId="107" priority="39" stopIfTrue="1" operator="greaterThan">
      <formula>$D$3</formula>
    </cfRule>
  </conditionalFormatting>
  <conditionalFormatting sqref="J16">
    <cfRule type="cellIs" dxfId="106" priority="38" stopIfTrue="1" operator="greaterThan">
      <formula>$D$3</formula>
    </cfRule>
  </conditionalFormatting>
  <conditionalFormatting sqref="C4">
    <cfRule type="cellIs" priority="25" stopIfTrue="1" operator="between">
      <formula>41640</formula>
      <formula>42004</formula>
    </cfRule>
  </conditionalFormatting>
  <conditionalFormatting sqref="C5">
    <cfRule type="cellIs" priority="24" stopIfTrue="1" operator="between">
      <formula>41640</formula>
      <formula>42004</formula>
    </cfRule>
  </conditionalFormatting>
  <conditionalFormatting sqref="C6">
    <cfRule type="cellIs" priority="23" stopIfTrue="1" operator="between">
      <formula>41640</formula>
      <formula>42004</formula>
    </cfRule>
  </conditionalFormatting>
  <conditionalFormatting sqref="C7">
    <cfRule type="cellIs" priority="22" stopIfTrue="1" operator="between">
      <formula>41640</formula>
      <formula>42004</formula>
    </cfRule>
  </conditionalFormatting>
  <conditionalFormatting sqref="C8">
    <cfRule type="cellIs" priority="21" stopIfTrue="1" operator="between">
      <formula>41640</formula>
      <formula>42004</formula>
    </cfRule>
  </conditionalFormatting>
  <conditionalFormatting sqref="C9">
    <cfRule type="cellIs" priority="20" stopIfTrue="1" operator="between">
      <formula>41640</formula>
      <formula>42004</formula>
    </cfRule>
  </conditionalFormatting>
  <conditionalFormatting sqref="C10">
    <cfRule type="cellIs" priority="19" stopIfTrue="1" operator="between">
      <formula>41640</formula>
      <formula>42004</formula>
    </cfRule>
  </conditionalFormatting>
  <conditionalFormatting sqref="C11">
    <cfRule type="cellIs" priority="18" stopIfTrue="1" operator="between">
      <formula>41640</formula>
      <formula>42004</formula>
    </cfRule>
  </conditionalFormatting>
  <conditionalFormatting sqref="C12">
    <cfRule type="cellIs" priority="17" stopIfTrue="1" operator="between">
      <formula>41640</formula>
      <formula>42004</formula>
    </cfRule>
  </conditionalFormatting>
  <conditionalFormatting sqref="C13">
    <cfRule type="cellIs" priority="16" stopIfTrue="1" operator="between">
      <formula>41640</formula>
      <formula>42004</formula>
    </cfRule>
  </conditionalFormatting>
  <conditionalFormatting sqref="C14">
    <cfRule type="cellIs" priority="15" stopIfTrue="1" operator="between">
      <formula>41640</formula>
      <formula>42004</formula>
    </cfRule>
  </conditionalFormatting>
  <conditionalFormatting sqref="C15">
    <cfRule type="cellIs" priority="14" stopIfTrue="1" operator="between">
      <formula>41640</formula>
      <formula>42004</formula>
    </cfRule>
  </conditionalFormatting>
  <conditionalFormatting sqref="C16">
    <cfRule type="cellIs" priority="13" stopIfTrue="1" operator="between">
      <formula>41640</formula>
      <formula>42004</formula>
    </cfRule>
  </conditionalFormatting>
  <conditionalFormatting sqref="C17">
    <cfRule type="cellIs" priority="12" stopIfTrue="1" operator="between">
      <formula>41640</formula>
      <formula>42004</formula>
    </cfRule>
  </conditionalFormatting>
  <conditionalFormatting sqref="C18">
    <cfRule type="cellIs" priority="11" stopIfTrue="1" operator="between">
      <formula>41640</formula>
      <formula>42004</formula>
    </cfRule>
  </conditionalFormatting>
  <conditionalFormatting sqref="C19">
    <cfRule type="cellIs" priority="10" stopIfTrue="1" operator="between">
      <formula>41640</formula>
      <formula>42004</formula>
    </cfRule>
  </conditionalFormatting>
  <conditionalFormatting sqref="C20">
    <cfRule type="cellIs" priority="9" stopIfTrue="1" operator="between">
      <formula>41640</formula>
      <formula>42004</formula>
    </cfRule>
  </conditionalFormatting>
  <conditionalFormatting sqref="C22">
    <cfRule type="cellIs" priority="7" stopIfTrue="1" operator="between">
      <formula>41640</formula>
      <formula>42004</formula>
    </cfRule>
  </conditionalFormatting>
  <conditionalFormatting sqref="C23">
    <cfRule type="cellIs" priority="6" stopIfTrue="1" operator="between">
      <formula>41640</formula>
      <formula>42004</formula>
    </cfRule>
  </conditionalFormatting>
  <conditionalFormatting sqref="C24">
    <cfRule type="cellIs" priority="5" stopIfTrue="1" operator="between">
      <formula>41640</formula>
      <formula>42004</formula>
    </cfRule>
  </conditionalFormatting>
  <conditionalFormatting sqref="C25">
    <cfRule type="cellIs" priority="4" stopIfTrue="1" operator="between">
      <formula>41640</formula>
      <formula>42004</formula>
    </cfRule>
  </conditionalFormatting>
  <conditionalFormatting sqref="C26">
    <cfRule type="cellIs" priority="3" stopIfTrue="1" operator="between">
      <formula>41640</formula>
      <formula>42004</formula>
    </cfRule>
  </conditionalFormatting>
  <conditionalFormatting sqref="C27">
    <cfRule type="cellIs" priority="2" stopIfTrue="1" operator="between">
      <formula>41640</formula>
      <formula>42004</formula>
    </cfRule>
  </conditionalFormatting>
  <conditionalFormatting sqref="C21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43160</formula1>
      <formula2>43404</formula2>
    </dataValidation>
  </dataValidations>
  <hyperlinks>
    <hyperlink ref="B4" r:id="rId1"/>
    <hyperlink ref="B5" r:id="rId2"/>
    <hyperlink ref="B6" r:id="rId3"/>
    <hyperlink ref="B21" r:id="rId4"/>
    <hyperlink ref="B22" r:id="rId5"/>
    <hyperlink ref="B24" r:id="rId6"/>
    <hyperlink ref="B23" r:id="rId7"/>
    <hyperlink ref="B7" r:id="rId8"/>
    <hyperlink ref="B26" r:id="rId9"/>
    <hyperlink ref="B13" r:id="rId10"/>
    <hyperlink ref="B17" r:id="rId11"/>
    <hyperlink ref="B8" r:id="rId12" display="Neggia, Alpe di"/>
    <hyperlink ref="B25" r:id="rId13"/>
    <hyperlink ref="B9" r:id="rId14"/>
    <hyperlink ref="B11" r:id="rId15"/>
    <hyperlink ref="B12" r:id="rId16"/>
    <hyperlink ref="B14" r:id="rId17"/>
    <hyperlink ref="B16" r:id="rId18"/>
    <hyperlink ref="B18" r:id="rId19"/>
    <hyperlink ref="B19" r:id="rId20"/>
    <hyperlink ref="B20" r:id="rId21"/>
    <hyperlink ref="B27" r:id="rId22"/>
    <hyperlink ref="B10" r:id="rId23"/>
    <hyperlink ref="B15" r:id="rId24"/>
    <hyperlink ref="B3" r:id="rId25"/>
  </hyperlinks>
  <pageMargins left="0.78740157480314965" right="0.78740157480314965" top="0.86614173228346458" bottom="0.70866141732283472" header="0.51181102362204722" footer="0.51181102362204722"/>
  <pageSetup paperSize="9" orientation="landscape" r:id="rId26"/>
  <headerFooter alignWithMargins="0">
    <oddFooter>&amp;L&amp;"Arial,Fett"&amp;11FMS Pässewettbewerb 2018&amp;C&amp;"Arial,Fett"&amp;11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F13" sqref="F13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bestFit="1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3" ht="24.95" customHeight="1" thickBot="1" x14ac:dyDescent="0.3">
      <c r="A1" s="196" t="s">
        <v>344</v>
      </c>
      <c r="B1" s="197"/>
      <c r="C1" s="197"/>
      <c r="D1" s="198"/>
      <c r="E1" s="198"/>
      <c r="F1" s="197"/>
      <c r="G1" s="197"/>
      <c r="H1" s="197"/>
      <c r="I1" s="197"/>
      <c r="J1" s="199"/>
      <c r="K1" s="228"/>
      <c r="L1" s="228"/>
    </row>
    <row r="2" spans="1:13" ht="18" customHeight="1" thickBot="1" x14ac:dyDescent="0.3">
      <c r="A2" s="200" t="s">
        <v>214</v>
      </c>
      <c r="B2" s="201" t="s">
        <v>0</v>
      </c>
      <c r="C2" s="202" t="s">
        <v>10</v>
      </c>
      <c r="D2" s="203" t="s">
        <v>201</v>
      </c>
      <c r="E2" s="201" t="s">
        <v>1</v>
      </c>
      <c r="F2" s="201" t="s">
        <v>2</v>
      </c>
      <c r="G2" s="204" t="s">
        <v>3</v>
      </c>
      <c r="H2" s="204" t="s">
        <v>4</v>
      </c>
      <c r="I2" s="204" t="s">
        <v>5</v>
      </c>
      <c r="J2" s="205" t="s">
        <v>11</v>
      </c>
      <c r="K2" s="228"/>
      <c r="L2" s="228"/>
    </row>
    <row r="3" spans="1:13" ht="15.95" customHeight="1" x14ac:dyDescent="0.2">
      <c r="A3" s="206">
        <v>26</v>
      </c>
      <c r="B3" s="315" t="s">
        <v>383</v>
      </c>
      <c r="C3" s="81"/>
      <c r="D3" s="65">
        <f t="shared" ref="D3:D28" si="0">IF(C3,1,0)</f>
        <v>0</v>
      </c>
      <c r="E3" s="137" t="s">
        <v>42</v>
      </c>
      <c r="F3" s="137" t="s">
        <v>43</v>
      </c>
      <c r="G3" s="3">
        <v>10</v>
      </c>
      <c r="H3" s="15">
        <v>950</v>
      </c>
      <c r="I3" s="3">
        <v>95</v>
      </c>
      <c r="J3" s="52">
        <f>IF('Pässe 26 - 50'!D3=1,I3,0)</f>
        <v>0</v>
      </c>
      <c r="K3" s="228"/>
      <c r="L3" s="228"/>
    </row>
    <row r="4" spans="1:13" ht="15.95" customHeight="1" x14ac:dyDescent="0.2">
      <c r="A4" s="206">
        <v>27</v>
      </c>
      <c r="B4" s="319" t="s">
        <v>44</v>
      </c>
      <c r="C4" s="81"/>
      <c r="D4" s="213">
        <f t="shared" si="0"/>
        <v>0</v>
      </c>
      <c r="E4" s="312" t="s">
        <v>45</v>
      </c>
      <c r="F4" s="314" t="s">
        <v>46</v>
      </c>
      <c r="G4" s="62">
        <v>26</v>
      </c>
      <c r="H4" s="304">
        <v>2383</v>
      </c>
      <c r="I4" s="235">
        <v>619</v>
      </c>
      <c r="J4" s="217">
        <f t="shared" ref="J4:J16" si="1">IF(D4=1,I4,0)</f>
        <v>0</v>
      </c>
      <c r="K4" s="228"/>
      <c r="L4" s="228"/>
    </row>
    <row r="5" spans="1:13" ht="15.95" customHeight="1" x14ac:dyDescent="0.2">
      <c r="A5" s="206">
        <v>28</v>
      </c>
      <c r="B5" s="252" t="s">
        <v>47</v>
      </c>
      <c r="C5" s="81"/>
      <c r="D5" s="213">
        <f t="shared" si="0"/>
        <v>0</v>
      </c>
      <c r="E5" s="214" t="s">
        <v>48</v>
      </c>
      <c r="F5" s="313" t="s">
        <v>49</v>
      </c>
      <c r="G5" s="220">
        <v>20</v>
      </c>
      <c r="H5" s="317">
        <v>1527</v>
      </c>
      <c r="I5" s="220">
        <v>305</v>
      </c>
      <c r="J5" s="217">
        <f t="shared" si="1"/>
        <v>0</v>
      </c>
      <c r="K5" s="228"/>
      <c r="L5" s="228"/>
    </row>
    <row r="6" spans="1:13" ht="15.95" customHeight="1" x14ac:dyDescent="0.2">
      <c r="A6" s="206">
        <v>29</v>
      </c>
      <c r="B6" s="316" t="s">
        <v>384</v>
      </c>
      <c r="C6" s="81"/>
      <c r="D6" s="213">
        <f t="shared" si="0"/>
        <v>0</v>
      </c>
      <c r="E6" s="280" t="s">
        <v>388</v>
      </c>
      <c r="F6" s="281" t="s">
        <v>389</v>
      </c>
      <c r="G6" s="318">
        <v>20</v>
      </c>
      <c r="H6" s="284">
        <v>2315</v>
      </c>
      <c r="I6" s="282">
        <v>463</v>
      </c>
      <c r="J6" s="275">
        <f t="shared" si="1"/>
        <v>0</v>
      </c>
      <c r="K6" s="228"/>
      <c r="L6" s="228"/>
    </row>
    <row r="7" spans="1:13" ht="15.95" customHeight="1" x14ac:dyDescent="0.2">
      <c r="A7" s="206">
        <v>30</v>
      </c>
      <c r="B7" s="189" t="s">
        <v>50</v>
      </c>
      <c r="C7" s="81"/>
      <c r="D7" s="213">
        <f t="shared" si="0"/>
        <v>0</v>
      </c>
      <c r="E7" s="214" t="s">
        <v>51</v>
      </c>
      <c r="F7" s="269" t="s">
        <v>52</v>
      </c>
      <c r="G7" s="271">
        <v>28</v>
      </c>
      <c r="H7" s="273">
        <v>2436</v>
      </c>
      <c r="I7" s="271">
        <v>682</v>
      </c>
      <c r="J7" s="275">
        <f t="shared" si="1"/>
        <v>0</v>
      </c>
      <c r="K7" s="228"/>
      <c r="L7" s="228"/>
    </row>
    <row r="8" spans="1:13" ht="15.95" customHeight="1" x14ac:dyDescent="0.2">
      <c r="A8" s="206">
        <v>31</v>
      </c>
      <c r="B8" s="193" t="s">
        <v>298</v>
      </c>
      <c r="C8" s="81"/>
      <c r="D8" s="213">
        <f t="shared" si="0"/>
        <v>0</v>
      </c>
      <c r="E8" s="218" t="s">
        <v>67</v>
      </c>
      <c r="F8" s="218" t="s">
        <v>299</v>
      </c>
      <c r="G8" s="215">
        <v>79</v>
      </c>
      <c r="H8" s="274">
        <v>2469</v>
      </c>
      <c r="I8" s="270">
        <v>1200</v>
      </c>
      <c r="J8" s="217">
        <f t="shared" si="1"/>
        <v>0</v>
      </c>
      <c r="K8" s="228"/>
      <c r="L8" s="228"/>
    </row>
    <row r="9" spans="1:13" ht="15.95" customHeight="1" x14ac:dyDescent="0.2">
      <c r="A9" s="206">
        <v>32</v>
      </c>
      <c r="B9" s="190" t="s">
        <v>59</v>
      </c>
      <c r="C9" s="81"/>
      <c r="D9" s="213">
        <f t="shared" si="0"/>
        <v>0</v>
      </c>
      <c r="E9" s="214" t="s">
        <v>233</v>
      </c>
      <c r="F9" s="214" t="s">
        <v>60</v>
      </c>
      <c r="G9" s="215">
        <v>14</v>
      </c>
      <c r="H9" s="219">
        <v>676</v>
      </c>
      <c r="I9" s="215">
        <v>95</v>
      </c>
      <c r="J9" s="217">
        <f t="shared" si="1"/>
        <v>0</v>
      </c>
      <c r="K9" s="228"/>
      <c r="L9" s="228"/>
    </row>
    <row r="10" spans="1:13" ht="15.95" customHeight="1" x14ac:dyDescent="0.2">
      <c r="A10" s="206">
        <v>33</v>
      </c>
      <c r="B10" s="190" t="s">
        <v>61</v>
      </c>
      <c r="C10" s="81"/>
      <c r="D10" s="213">
        <f t="shared" si="0"/>
        <v>0</v>
      </c>
      <c r="E10" s="214" t="s">
        <v>400</v>
      </c>
      <c r="F10" s="214" t="s">
        <v>62</v>
      </c>
      <c r="G10" s="215">
        <v>34</v>
      </c>
      <c r="H10" s="219">
        <v>1228</v>
      </c>
      <c r="I10" s="215">
        <v>417</v>
      </c>
      <c r="J10" s="217">
        <f t="shared" si="1"/>
        <v>0</v>
      </c>
      <c r="K10" s="228"/>
      <c r="L10" s="228"/>
      <c r="M10" s="28"/>
    </row>
    <row r="11" spans="1:13" ht="15.95" customHeight="1" x14ac:dyDescent="0.2">
      <c r="A11" s="206">
        <v>34</v>
      </c>
      <c r="B11" s="190" t="s">
        <v>63</v>
      </c>
      <c r="C11" s="81"/>
      <c r="D11" s="213">
        <f t="shared" si="0"/>
        <v>0</v>
      </c>
      <c r="E11" s="214" t="s">
        <v>64</v>
      </c>
      <c r="F11" s="214" t="s">
        <v>65</v>
      </c>
      <c r="G11" s="215">
        <v>31</v>
      </c>
      <c r="H11" s="219">
        <v>1543</v>
      </c>
      <c r="I11" s="215">
        <v>478</v>
      </c>
      <c r="J11" s="217">
        <f t="shared" si="1"/>
        <v>0</v>
      </c>
      <c r="K11" s="228"/>
      <c r="L11" s="230"/>
    </row>
    <row r="12" spans="1:13" ht="15.95" customHeight="1" x14ac:dyDescent="0.2">
      <c r="A12" s="206">
        <v>35</v>
      </c>
      <c r="B12" s="190" t="s">
        <v>234</v>
      </c>
      <c r="C12" s="81"/>
      <c r="D12" s="213">
        <f t="shared" si="0"/>
        <v>0</v>
      </c>
      <c r="E12" s="214" t="s">
        <v>66</v>
      </c>
      <c r="F12" s="214" t="s">
        <v>26</v>
      </c>
      <c r="G12" s="215">
        <v>38</v>
      </c>
      <c r="H12" s="219">
        <v>1611</v>
      </c>
      <c r="I12" s="215">
        <v>612</v>
      </c>
      <c r="J12" s="217">
        <f t="shared" si="1"/>
        <v>0</v>
      </c>
      <c r="K12" s="228"/>
      <c r="L12" s="228"/>
    </row>
    <row r="13" spans="1:13" ht="15.95" customHeight="1" x14ac:dyDescent="0.2">
      <c r="A13" s="206">
        <v>36</v>
      </c>
      <c r="B13" s="190" t="s">
        <v>68</v>
      </c>
      <c r="C13" s="81"/>
      <c r="D13" s="213">
        <f t="shared" si="0"/>
        <v>0</v>
      </c>
      <c r="E13" s="214" t="s">
        <v>69</v>
      </c>
      <c r="F13" s="214" t="s">
        <v>70</v>
      </c>
      <c r="G13" s="215">
        <v>22</v>
      </c>
      <c r="H13" s="219">
        <v>1348</v>
      </c>
      <c r="I13" s="215">
        <v>297</v>
      </c>
      <c r="J13" s="217">
        <f t="shared" si="1"/>
        <v>0</v>
      </c>
      <c r="K13" s="228"/>
      <c r="L13" s="228"/>
    </row>
    <row r="14" spans="1:13" ht="15.95" customHeight="1" x14ac:dyDescent="0.2">
      <c r="A14" s="206">
        <v>37</v>
      </c>
      <c r="B14" s="190" t="s">
        <v>71</v>
      </c>
      <c r="C14" s="81"/>
      <c r="D14" s="213">
        <f t="shared" si="0"/>
        <v>0</v>
      </c>
      <c r="E14" s="214" t="s">
        <v>72</v>
      </c>
      <c r="F14" s="214" t="s">
        <v>51</v>
      </c>
      <c r="G14" s="215">
        <v>33</v>
      </c>
      <c r="H14" s="219">
        <v>2165</v>
      </c>
      <c r="I14" s="215">
        <v>714</v>
      </c>
      <c r="J14" s="217">
        <f t="shared" si="1"/>
        <v>0</v>
      </c>
      <c r="K14" s="228"/>
      <c r="L14" s="228"/>
    </row>
    <row r="15" spans="1:13" ht="15.95" customHeight="1" x14ac:dyDescent="0.2">
      <c r="A15" s="206">
        <v>38</v>
      </c>
      <c r="B15" s="190" t="s">
        <v>73</v>
      </c>
      <c r="C15" s="81"/>
      <c r="D15" s="213">
        <f t="shared" si="0"/>
        <v>0</v>
      </c>
      <c r="E15" s="214" t="s">
        <v>235</v>
      </c>
      <c r="F15" s="214" t="s">
        <v>74</v>
      </c>
      <c r="G15" s="215">
        <v>30</v>
      </c>
      <c r="H15" s="219">
        <v>1608</v>
      </c>
      <c r="I15" s="215">
        <v>482</v>
      </c>
      <c r="J15" s="217">
        <f t="shared" si="1"/>
        <v>0</v>
      </c>
      <c r="K15" s="228"/>
      <c r="L15" s="228"/>
    </row>
    <row r="16" spans="1:13" ht="15.95" customHeight="1" x14ac:dyDescent="0.2">
      <c r="A16" s="206">
        <v>39</v>
      </c>
      <c r="B16" s="321" t="s">
        <v>399</v>
      </c>
      <c r="C16" s="81"/>
      <c r="D16" s="213">
        <f t="shared" si="0"/>
        <v>0</v>
      </c>
      <c r="E16" s="314" t="s">
        <v>406</v>
      </c>
      <c r="F16" s="312" t="s">
        <v>407</v>
      </c>
      <c r="G16" s="320">
        <v>11</v>
      </c>
      <c r="H16" s="320">
        <v>734</v>
      </c>
      <c r="I16" s="320">
        <v>81</v>
      </c>
      <c r="J16" s="217">
        <f t="shared" si="1"/>
        <v>0</v>
      </c>
      <c r="K16" s="228"/>
      <c r="L16" s="228"/>
    </row>
    <row r="17" spans="1:12" ht="15.95" customHeight="1" x14ac:dyDescent="0.2">
      <c r="A17" s="206">
        <v>40</v>
      </c>
      <c r="B17" s="190" t="s">
        <v>287</v>
      </c>
      <c r="C17" s="81"/>
      <c r="D17" s="213">
        <f t="shared" ref="D17:D26" si="2">IF(C17,1,0)</f>
        <v>0</v>
      </c>
      <c r="E17" s="313" t="s">
        <v>288</v>
      </c>
      <c r="F17" s="214" t="s">
        <v>289</v>
      </c>
      <c r="G17" s="215">
        <v>16</v>
      </c>
      <c r="H17" s="219">
        <v>942</v>
      </c>
      <c r="I17" s="215">
        <v>151</v>
      </c>
      <c r="J17" s="272">
        <f t="shared" ref="J17:J25" si="3">IF(D17=1,I17,0)</f>
        <v>0</v>
      </c>
      <c r="K17" s="228"/>
      <c r="L17" s="228"/>
    </row>
    <row r="18" spans="1:12" ht="15.95" customHeight="1" x14ac:dyDescent="0.2">
      <c r="A18" s="206">
        <v>41</v>
      </c>
      <c r="B18" s="190" t="s">
        <v>76</v>
      </c>
      <c r="C18" s="81"/>
      <c r="D18" s="213">
        <f t="shared" si="2"/>
        <v>0</v>
      </c>
      <c r="E18" s="313" t="s">
        <v>77</v>
      </c>
      <c r="F18" s="313" t="s">
        <v>236</v>
      </c>
      <c r="G18" s="215">
        <v>8</v>
      </c>
      <c r="H18" s="219">
        <v>953</v>
      </c>
      <c r="I18" s="220">
        <v>76</v>
      </c>
      <c r="J18" s="217">
        <f t="shared" si="3"/>
        <v>0</v>
      </c>
      <c r="K18" s="228"/>
      <c r="L18" s="228"/>
    </row>
    <row r="19" spans="1:12" ht="15.95" customHeight="1" x14ac:dyDescent="0.2">
      <c r="A19" s="206">
        <v>42</v>
      </c>
      <c r="B19" s="190" t="s">
        <v>78</v>
      </c>
      <c r="C19" s="81"/>
      <c r="D19" s="213">
        <f t="shared" si="2"/>
        <v>0</v>
      </c>
      <c r="E19" s="214" t="s">
        <v>79</v>
      </c>
      <c r="F19" s="214" t="s">
        <v>80</v>
      </c>
      <c r="G19" s="215">
        <v>20</v>
      </c>
      <c r="H19" s="219">
        <v>1406</v>
      </c>
      <c r="I19" s="215">
        <v>281</v>
      </c>
      <c r="J19" s="217">
        <f t="shared" si="3"/>
        <v>0</v>
      </c>
      <c r="K19" s="228"/>
      <c r="L19" s="228"/>
    </row>
    <row r="20" spans="1:12" ht="15.95" customHeight="1" x14ac:dyDescent="0.2">
      <c r="A20" s="206">
        <v>43</v>
      </c>
      <c r="B20" s="190" t="s">
        <v>81</v>
      </c>
      <c r="C20" s="81"/>
      <c r="D20" s="213">
        <f t="shared" si="2"/>
        <v>0</v>
      </c>
      <c r="E20" s="214" t="s">
        <v>237</v>
      </c>
      <c r="F20" s="214" t="s">
        <v>82</v>
      </c>
      <c r="G20" s="215">
        <v>25</v>
      </c>
      <c r="H20" s="219">
        <v>1509</v>
      </c>
      <c r="I20" s="215">
        <v>377</v>
      </c>
      <c r="J20" s="217">
        <f t="shared" si="3"/>
        <v>0</v>
      </c>
      <c r="K20" s="228"/>
      <c r="L20" s="228"/>
    </row>
    <row r="21" spans="1:12" ht="15.95" customHeight="1" x14ac:dyDescent="0.2">
      <c r="A21" s="206">
        <v>44</v>
      </c>
      <c r="B21" s="190" t="s">
        <v>83</v>
      </c>
      <c r="C21" s="81"/>
      <c r="D21" s="213">
        <f t="shared" si="2"/>
        <v>0</v>
      </c>
      <c r="E21" s="214" t="s">
        <v>84</v>
      </c>
      <c r="F21" s="214" t="s">
        <v>85</v>
      </c>
      <c r="G21" s="215">
        <v>43</v>
      </c>
      <c r="H21" s="219">
        <v>2284</v>
      </c>
      <c r="I21" s="215">
        <v>982</v>
      </c>
      <c r="J21" s="217">
        <f t="shared" si="3"/>
        <v>0</v>
      </c>
      <c r="K21" s="228"/>
      <c r="L21" s="228"/>
    </row>
    <row r="22" spans="1:12" ht="15.95" customHeight="1" x14ac:dyDescent="0.2">
      <c r="A22" s="206">
        <v>45</v>
      </c>
      <c r="B22" s="190" t="s">
        <v>86</v>
      </c>
      <c r="C22" s="81"/>
      <c r="D22" s="213">
        <f t="shared" si="2"/>
        <v>0</v>
      </c>
      <c r="E22" s="214" t="s">
        <v>87</v>
      </c>
      <c r="F22" s="214" t="s">
        <v>238</v>
      </c>
      <c r="G22" s="215">
        <v>15</v>
      </c>
      <c r="H22" s="219">
        <v>743</v>
      </c>
      <c r="I22" s="215">
        <v>111</v>
      </c>
      <c r="J22" s="217">
        <f t="shared" si="3"/>
        <v>0</v>
      </c>
      <c r="K22" s="228"/>
      <c r="L22" s="228"/>
    </row>
    <row r="23" spans="1:12" ht="15.95" customHeight="1" x14ac:dyDescent="0.2">
      <c r="A23" s="206">
        <v>46</v>
      </c>
      <c r="B23" s="190" t="s">
        <v>88</v>
      </c>
      <c r="C23" s="81"/>
      <c r="D23" s="213">
        <f t="shared" si="2"/>
        <v>0</v>
      </c>
      <c r="E23" s="214" t="s">
        <v>89</v>
      </c>
      <c r="F23" s="214" t="s">
        <v>90</v>
      </c>
      <c r="G23" s="215">
        <v>47</v>
      </c>
      <c r="H23" s="219">
        <v>1948</v>
      </c>
      <c r="I23" s="220">
        <v>915</v>
      </c>
      <c r="J23" s="217">
        <f t="shared" si="3"/>
        <v>0</v>
      </c>
      <c r="K23" s="228"/>
      <c r="L23" s="228"/>
    </row>
    <row r="24" spans="1:12" ht="15.95" customHeight="1" x14ac:dyDescent="0.2">
      <c r="A24" s="206">
        <v>47</v>
      </c>
      <c r="B24" s="189" t="s">
        <v>290</v>
      </c>
      <c r="C24" s="81"/>
      <c r="D24" s="213">
        <f t="shared" si="2"/>
        <v>0</v>
      </c>
      <c r="E24" s="221" t="s">
        <v>270</v>
      </c>
      <c r="F24" s="221" t="s">
        <v>263</v>
      </c>
      <c r="G24" s="222">
        <v>15</v>
      </c>
      <c r="H24" s="223">
        <v>1427</v>
      </c>
      <c r="I24" s="224">
        <v>214</v>
      </c>
      <c r="J24" s="265">
        <f t="shared" si="3"/>
        <v>0</v>
      </c>
      <c r="K24" s="228"/>
      <c r="L24" s="228"/>
    </row>
    <row r="25" spans="1:12" ht="15.95" customHeight="1" x14ac:dyDescent="0.2">
      <c r="A25" s="206">
        <v>48</v>
      </c>
      <c r="B25" s="299" t="s">
        <v>395</v>
      </c>
      <c r="C25" s="81"/>
      <c r="D25" s="288">
        <f t="shared" si="2"/>
        <v>0</v>
      </c>
      <c r="E25" s="297" t="s">
        <v>107</v>
      </c>
      <c r="F25" s="298" t="s">
        <v>126</v>
      </c>
      <c r="G25" s="301">
        <v>6</v>
      </c>
      <c r="H25" s="300">
        <v>993</v>
      </c>
      <c r="I25" s="300">
        <v>60</v>
      </c>
      <c r="J25" s="265">
        <f t="shared" si="3"/>
        <v>0</v>
      </c>
      <c r="K25" s="228"/>
      <c r="L25" s="228"/>
    </row>
    <row r="26" spans="1:12" ht="15.95" customHeight="1" x14ac:dyDescent="0.2">
      <c r="A26" s="206">
        <v>49</v>
      </c>
      <c r="B26" s="279" t="s">
        <v>385</v>
      </c>
      <c r="C26" s="81"/>
      <c r="D26" s="264">
        <f t="shared" si="2"/>
        <v>0</v>
      </c>
      <c r="E26" s="276" t="s">
        <v>386</v>
      </c>
      <c r="F26" s="277" t="s">
        <v>387</v>
      </c>
      <c r="G26" s="278">
        <v>12</v>
      </c>
      <c r="H26" s="278">
        <v>858</v>
      </c>
      <c r="I26" s="278">
        <v>103</v>
      </c>
      <c r="J26" s="265">
        <f>IF(D26=1,I26,0)</f>
        <v>0</v>
      </c>
      <c r="K26" s="228"/>
      <c r="L26" s="228"/>
    </row>
    <row r="27" spans="1:12" ht="15.95" customHeight="1" x14ac:dyDescent="0.2">
      <c r="A27" s="206">
        <v>50</v>
      </c>
      <c r="B27" s="189" t="s">
        <v>91</v>
      </c>
      <c r="C27" s="81"/>
      <c r="D27" s="227">
        <f t="shared" si="0"/>
        <v>0</v>
      </c>
      <c r="E27" s="226" t="s">
        <v>92</v>
      </c>
      <c r="F27" s="266" t="s">
        <v>93</v>
      </c>
      <c r="G27" s="267">
        <v>26</v>
      </c>
      <c r="H27" s="268">
        <v>1658</v>
      </c>
      <c r="I27" s="224">
        <v>431</v>
      </c>
      <c r="J27" s="265">
        <f>IF(D27=1,I27,0)</f>
        <v>0</v>
      </c>
      <c r="K27" s="228"/>
      <c r="L27" s="228"/>
    </row>
    <row r="28" spans="1:12" ht="15.75" hidden="1" customHeight="1" x14ac:dyDescent="0.2">
      <c r="A28" s="69"/>
      <c r="B28" s="58"/>
      <c r="C28" s="64"/>
      <c r="D28" s="65">
        <f t="shared" si="0"/>
        <v>0</v>
      </c>
      <c r="E28" s="28"/>
      <c r="F28" s="28"/>
      <c r="G28" s="71"/>
      <c r="H28" s="72"/>
      <c r="I28" s="62"/>
      <c r="J28" s="63"/>
      <c r="K28" s="228"/>
      <c r="L28" s="228"/>
    </row>
    <row r="29" spans="1:12" ht="15.95" customHeight="1" thickBot="1" x14ac:dyDescent="0.3">
      <c r="A29" s="212"/>
      <c r="B29" s="363" t="s">
        <v>216</v>
      </c>
      <c r="C29" s="364"/>
      <c r="D29" s="207">
        <f>SUM(D3:D27)</f>
        <v>0</v>
      </c>
      <c r="E29" s="208"/>
      <c r="F29" s="208"/>
      <c r="G29" s="208"/>
      <c r="H29" s="209"/>
      <c r="I29" s="210">
        <f>SUM(I3:I27)</f>
        <v>10241</v>
      </c>
      <c r="J29" s="211">
        <f>SUM(J3:J27)</f>
        <v>0</v>
      </c>
      <c r="K29" s="228"/>
      <c r="L29" s="228"/>
    </row>
    <row r="30" spans="1:12" ht="15.95" customHeight="1" x14ac:dyDescent="0.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1:12" ht="15.95" customHeight="1" x14ac:dyDescent="0.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 ht="15.95" customHeight="1" x14ac:dyDescent="0.2">
      <c r="A32" s="228"/>
      <c r="B32" s="239"/>
      <c r="C32" s="112"/>
      <c r="D32" s="230"/>
      <c r="E32" s="242"/>
      <c r="F32" s="229"/>
      <c r="G32" s="240"/>
      <c r="H32" s="241"/>
      <c r="I32" s="240"/>
      <c r="J32" s="230"/>
      <c r="K32" s="228"/>
      <c r="L32" s="228"/>
    </row>
    <row r="33" spans="1:12" ht="15.95" customHeight="1" x14ac:dyDescent="0.2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  <row r="34" spans="1:12" ht="15.95" customHeight="1" x14ac:dyDescent="0.2">
      <c r="A34" s="228"/>
      <c r="C34" s="228"/>
      <c r="D34" s="228"/>
      <c r="K34" s="228"/>
      <c r="L34" s="228"/>
    </row>
    <row r="35" spans="1:12" ht="15.95" customHeight="1" x14ac:dyDescent="0.2">
      <c r="A35" s="228"/>
      <c r="B35" s="228"/>
      <c r="C35" s="228"/>
      <c r="D35" s="228"/>
      <c r="E35" s="228"/>
      <c r="F35" s="228"/>
      <c r="G35" s="229"/>
      <c r="H35" s="228"/>
      <c r="I35" s="228"/>
      <c r="J35" s="228"/>
      <c r="K35" s="228"/>
      <c r="L35" s="228"/>
    </row>
    <row r="36" spans="1:12" ht="15.95" customHeight="1" x14ac:dyDescent="0.2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15" customHeight="1" x14ac:dyDescent="0.2">
      <c r="A37" s="228"/>
      <c r="C37" s="228"/>
      <c r="D37" s="228"/>
      <c r="E37" s="229"/>
      <c r="F37" s="229"/>
      <c r="G37" s="240"/>
      <c r="H37" s="323"/>
      <c r="I37" s="240"/>
      <c r="J37" s="230"/>
      <c r="K37" s="228"/>
      <c r="L37" s="228"/>
    </row>
    <row r="38" spans="1:12" ht="15" customHeight="1" x14ac:dyDescent="0.2">
      <c r="A38" s="228"/>
      <c r="C38" s="228"/>
      <c r="D38" s="228"/>
      <c r="E38" s="229"/>
      <c r="F38" s="229"/>
      <c r="G38" s="240"/>
      <c r="H38" s="241"/>
      <c r="I38" s="240"/>
      <c r="J38" s="230"/>
      <c r="K38" s="228"/>
      <c r="L38" s="228"/>
    </row>
    <row r="39" spans="1:12" ht="15" customHeight="1" x14ac:dyDescent="0.2">
      <c r="A39" s="228"/>
      <c r="C39" s="228"/>
      <c r="D39" s="228"/>
      <c r="E39" s="229"/>
      <c r="F39" s="229"/>
      <c r="G39" s="240"/>
      <c r="H39" s="241"/>
      <c r="I39" s="240"/>
      <c r="J39" s="230"/>
      <c r="K39" s="228"/>
      <c r="L39" s="228"/>
    </row>
    <row r="40" spans="1:12" ht="15" customHeight="1" x14ac:dyDescent="0.2">
      <c r="A40" s="228"/>
      <c r="C40" s="228"/>
      <c r="D40" s="228"/>
      <c r="K40" s="228"/>
      <c r="L40" s="228"/>
    </row>
    <row r="41" spans="1:12" x14ac:dyDescent="0.2">
      <c r="A41" s="228"/>
      <c r="C41" s="228"/>
      <c r="D41" s="228"/>
      <c r="K41" s="228"/>
      <c r="L41" s="228"/>
    </row>
    <row r="42" spans="1:12" x14ac:dyDescent="0.2">
      <c r="A42" s="228"/>
      <c r="C42" s="228"/>
      <c r="D42" s="228"/>
      <c r="K42" s="228"/>
      <c r="L42" s="228"/>
    </row>
    <row r="43" spans="1:12" x14ac:dyDescent="0.2">
      <c r="A43" s="228"/>
      <c r="C43" s="228"/>
      <c r="D43" s="228"/>
      <c r="K43" s="228"/>
      <c r="L43" s="228"/>
    </row>
    <row r="44" spans="1:12" x14ac:dyDescent="0.2">
      <c r="A44" s="228"/>
      <c r="C44" s="228"/>
      <c r="D44" s="228"/>
      <c r="K44" s="228"/>
      <c r="L44" s="228"/>
    </row>
    <row r="45" spans="1:12" x14ac:dyDescent="0.2">
      <c r="A45" s="228"/>
      <c r="C45" s="228"/>
      <c r="D45" s="228"/>
      <c r="K45" s="228"/>
      <c r="L45" s="228"/>
    </row>
    <row r="46" spans="1:12" x14ac:dyDescent="0.2">
      <c r="A46" s="228"/>
      <c r="C46" s="228"/>
      <c r="D46" s="228"/>
      <c r="K46" s="228"/>
      <c r="L46" s="228"/>
    </row>
    <row r="47" spans="1:12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</row>
    <row r="48" spans="1:12" x14ac:dyDescent="0.2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2" x14ac:dyDescent="0.2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2" x14ac:dyDescent="0.2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1:12" x14ac:dyDescent="0.2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</row>
    <row r="52" spans="1:12" x14ac:dyDescent="0.2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</row>
    <row r="53" spans="1:12" x14ac:dyDescent="0.2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</row>
    <row r="54" spans="1:12" x14ac:dyDescent="0.2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</row>
    <row r="55" spans="1:12" x14ac:dyDescent="0.2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</row>
    <row r="56" spans="1:12" x14ac:dyDescent="0.2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</row>
    <row r="57" spans="1:12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</row>
  </sheetData>
  <sheetProtection sheet="1" objects="1" scenarios="1"/>
  <protectedRanges>
    <protectedRange sqref="C28" name="Bereich1"/>
    <protectedRange sqref="C3:C13 C15:C27" name="Bereich1_2"/>
    <protectedRange sqref="C14" name="Bereich1_1"/>
  </protectedRanges>
  <mergeCells count="1">
    <mergeCell ref="B29:C29"/>
  </mergeCells>
  <phoneticPr fontId="0" type="noConversion"/>
  <conditionalFormatting sqref="J24 J28 J37">
    <cfRule type="cellIs" dxfId="105" priority="203" stopIfTrue="1" operator="greaterThan">
      <formula>#REF!</formula>
    </cfRule>
  </conditionalFormatting>
  <conditionalFormatting sqref="J7 J5 J9:J15 J37:J39 J17:J24">
    <cfRule type="cellIs" dxfId="104" priority="196" stopIfTrue="1" operator="greaterThan">
      <formula>$D$4</formula>
    </cfRule>
  </conditionalFormatting>
  <conditionalFormatting sqref="D26:D28 D4:D24">
    <cfRule type="cellIs" dxfId="103" priority="265" stopIfTrue="1" operator="greaterThan">
      <formula>$D$28</formula>
    </cfRule>
  </conditionalFormatting>
  <conditionalFormatting sqref="J32">
    <cfRule type="cellIs" dxfId="102" priority="93" stopIfTrue="1" operator="greaterThan">
      <formula>$D$4</formula>
    </cfRule>
  </conditionalFormatting>
  <conditionalFormatting sqref="D32">
    <cfRule type="cellIs" dxfId="101" priority="94" stopIfTrue="1" operator="greaterThan">
      <formula>$D$28</formula>
    </cfRule>
  </conditionalFormatting>
  <conditionalFormatting sqref="C32">
    <cfRule type="cellIs" priority="92" stopIfTrue="1" operator="between">
      <formula>41640</formula>
      <formula>42004</formula>
    </cfRule>
  </conditionalFormatting>
  <conditionalFormatting sqref="D3">
    <cfRule type="cellIs" dxfId="100" priority="80" stopIfTrue="1" operator="greaterThan">
      <formula>$D$28</formula>
    </cfRule>
  </conditionalFormatting>
  <conditionalFormatting sqref="J8">
    <cfRule type="cellIs" dxfId="99" priority="69" stopIfTrue="1" operator="greaterThan">
      <formula>$D$4</formula>
    </cfRule>
  </conditionalFormatting>
  <conditionalFormatting sqref="J26">
    <cfRule type="cellIs" dxfId="98" priority="64" stopIfTrue="1" operator="greaterThan">
      <formula>$D$4</formula>
    </cfRule>
  </conditionalFormatting>
  <conditionalFormatting sqref="J26">
    <cfRule type="cellIs" dxfId="97" priority="65" stopIfTrue="1" operator="greaterThan">
      <formula>#REF!</formula>
    </cfRule>
  </conditionalFormatting>
  <conditionalFormatting sqref="J3">
    <cfRule type="cellIs" dxfId="96" priority="63" stopIfTrue="1" operator="greaterThan">
      <formula>$D$3</formula>
    </cfRule>
  </conditionalFormatting>
  <conditionalFormatting sqref="D25">
    <cfRule type="cellIs" dxfId="95" priority="62" stopIfTrue="1" operator="greaterThan">
      <formula>$D$28</formula>
    </cfRule>
  </conditionalFormatting>
  <conditionalFormatting sqref="J16">
    <cfRule type="cellIs" dxfId="94" priority="57" stopIfTrue="1" operator="greaterThan">
      <formula>$D$4</formula>
    </cfRule>
  </conditionalFormatting>
  <conditionalFormatting sqref="J4">
    <cfRule type="cellIs" dxfId="93" priority="56" stopIfTrue="1" operator="greaterThan">
      <formula>$D$4</formula>
    </cfRule>
  </conditionalFormatting>
  <conditionalFormatting sqref="J25">
    <cfRule type="cellIs" dxfId="92" priority="44" stopIfTrue="1" operator="greaterThan">
      <formula>#REF!</formula>
    </cfRule>
  </conditionalFormatting>
  <conditionalFormatting sqref="J25">
    <cfRule type="cellIs" dxfId="91" priority="43" stopIfTrue="1" operator="greaterThan">
      <formula>$D$4</formula>
    </cfRule>
  </conditionalFormatting>
  <conditionalFormatting sqref="J27">
    <cfRule type="cellIs" dxfId="90" priority="30" stopIfTrue="1" operator="greaterThan">
      <formula>$D$4</formula>
    </cfRule>
  </conditionalFormatting>
  <conditionalFormatting sqref="J27">
    <cfRule type="cellIs" dxfId="89" priority="31" stopIfTrue="1" operator="greaterThan">
      <formula>#REF!</formula>
    </cfRule>
  </conditionalFormatting>
  <conditionalFormatting sqref="J6">
    <cfRule type="cellIs" dxfId="88" priority="27" stopIfTrue="1" operator="greaterThan">
      <formula>$D$4</formula>
    </cfRule>
  </conditionalFormatting>
  <conditionalFormatting sqref="C3">
    <cfRule type="cellIs" priority="26" stopIfTrue="1" operator="between">
      <formula>41640</formula>
      <formula>42004</formula>
    </cfRule>
  </conditionalFormatting>
  <conditionalFormatting sqref="C4">
    <cfRule type="cellIs" priority="25" stopIfTrue="1" operator="between">
      <formula>41640</formula>
      <formula>42004</formula>
    </cfRule>
  </conditionalFormatting>
  <conditionalFormatting sqref="C5">
    <cfRule type="cellIs" priority="24" stopIfTrue="1" operator="between">
      <formula>41640</formula>
      <formula>42004</formula>
    </cfRule>
  </conditionalFormatting>
  <conditionalFormatting sqref="C6">
    <cfRule type="cellIs" priority="23" stopIfTrue="1" operator="between">
      <formula>41640</formula>
      <formula>42004</formula>
    </cfRule>
  </conditionalFormatting>
  <conditionalFormatting sqref="C7">
    <cfRule type="cellIs" priority="22" stopIfTrue="1" operator="between">
      <formula>41640</formula>
      <formula>42004</formula>
    </cfRule>
  </conditionalFormatting>
  <conditionalFormatting sqref="C8">
    <cfRule type="cellIs" priority="21" stopIfTrue="1" operator="between">
      <formula>41640</formula>
      <formula>42004</formula>
    </cfRule>
  </conditionalFormatting>
  <conditionalFormatting sqref="C9">
    <cfRule type="cellIs" priority="20" stopIfTrue="1" operator="between">
      <formula>41640</formula>
      <formula>42004</formula>
    </cfRule>
  </conditionalFormatting>
  <conditionalFormatting sqref="C10">
    <cfRule type="cellIs" priority="19" stopIfTrue="1" operator="between">
      <formula>41640</formula>
      <formula>42004</formula>
    </cfRule>
  </conditionalFormatting>
  <conditionalFormatting sqref="C11">
    <cfRule type="cellIs" priority="18" stopIfTrue="1" operator="between">
      <formula>41640</formula>
      <formula>42004</formula>
    </cfRule>
  </conditionalFormatting>
  <conditionalFormatting sqref="C12">
    <cfRule type="cellIs" priority="17" stopIfTrue="1" operator="between">
      <formula>41640</formula>
      <formula>42004</formula>
    </cfRule>
  </conditionalFormatting>
  <conditionalFormatting sqref="C13">
    <cfRule type="cellIs" priority="16" stopIfTrue="1" operator="between">
      <formula>41640</formula>
      <formula>42004</formula>
    </cfRule>
  </conditionalFormatting>
  <conditionalFormatting sqref="C15">
    <cfRule type="cellIs" priority="14" stopIfTrue="1" operator="between">
      <formula>41640</formula>
      <formula>42004</formula>
    </cfRule>
  </conditionalFormatting>
  <conditionalFormatting sqref="C16">
    <cfRule type="cellIs" priority="13" stopIfTrue="1" operator="between">
      <formula>41640</formula>
      <formula>42004</formula>
    </cfRule>
  </conditionalFormatting>
  <conditionalFormatting sqref="C17">
    <cfRule type="cellIs" priority="12" stopIfTrue="1" operator="between">
      <formula>41640</formula>
      <formula>42004</formula>
    </cfRule>
  </conditionalFormatting>
  <conditionalFormatting sqref="C18">
    <cfRule type="cellIs" priority="11" stopIfTrue="1" operator="between">
      <formula>41640</formula>
      <formula>42004</formula>
    </cfRule>
  </conditionalFormatting>
  <conditionalFormatting sqref="C19">
    <cfRule type="cellIs" priority="10" stopIfTrue="1" operator="between">
      <formula>41640</formula>
      <formula>42004</formula>
    </cfRule>
  </conditionalFormatting>
  <conditionalFormatting sqref="C20">
    <cfRule type="cellIs" priority="9" stopIfTrue="1" operator="between">
      <formula>41640</formula>
      <formula>42004</formula>
    </cfRule>
  </conditionalFormatting>
  <conditionalFormatting sqref="C21">
    <cfRule type="cellIs" priority="8" stopIfTrue="1" operator="between">
      <formula>41640</formula>
      <formula>42004</formula>
    </cfRule>
  </conditionalFormatting>
  <conditionalFormatting sqref="C22">
    <cfRule type="cellIs" priority="7" stopIfTrue="1" operator="between">
      <formula>41640</formula>
      <formula>42004</formula>
    </cfRule>
  </conditionalFormatting>
  <conditionalFormatting sqref="C23">
    <cfRule type="cellIs" priority="6" stopIfTrue="1" operator="between">
      <formula>41640</formula>
      <formula>42004</formula>
    </cfRule>
  </conditionalFormatting>
  <conditionalFormatting sqref="C24">
    <cfRule type="cellIs" priority="5" stopIfTrue="1" operator="between">
      <formula>41640</formula>
      <formula>42004</formula>
    </cfRule>
  </conditionalFormatting>
  <conditionalFormatting sqref="C25">
    <cfRule type="cellIs" priority="4" stopIfTrue="1" operator="between">
      <formula>41640</formula>
      <formula>42004</formula>
    </cfRule>
  </conditionalFormatting>
  <conditionalFormatting sqref="C26">
    <cfRule type="cellIs" priority="3" stopIfTrue="1" operator="between">
      <formula>41640</formula>
      <formula>42004</formula>
    </cfRule>
  </conditionalFormatting>
  <conditionalFormatting sqref="C27">
    <cfRule type="cellIs" priority="2" stopIfTrue="1" operator="between">
      <formula>41640</formula>
      <formula>42004</formula>
    </cfRule>
  </conditionalFormatting>
  <conditionalFormatting sqref="C14">
    <cfRule type="cellIs" priority="1" stopIfTrue="1" operator="between">
      <formula>41640</formula>
      <formula>42004</formula>
    </cfRule>
  </conditionalFormatting>
  <dataValidations count="2">
    <dataValidation type="date" allowBlank="1" showInputMessage="1" showErrorMessage="1" sqref="C32">
      <formula1>42430</formula1>
      <formula2>42674</formula2>
    </dataValidation>
    <dataValidation type="date" allowBlank="1" showInputMessage="1" showErrorMessage="1" sqref="C3:C27">
      <formula1>43160</formula1>
      <formula2>43404</formula2>
    </dataValidation>
  </dataValidations>
  <hyperlinks>
    <hyperlink ref="B5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7" r:id="rId19"/>
    <hyperlink ref="B26" r:id="rId20"/>
    <hyperlink ref="B6" r:id="rId21"/>
    <hyperlink ref="B3" r:id="rId22" display="Etzel"/>
    <hyperlink ref="B25" r:id="rId23"/>
    <hyperlink ref="B4" r:id="rId24"/>
    <hyperlink ref="B16" r:id="rId25"/>
  </hyperlinks>
  <pageMargins left="0.78740157480314965" right="0.78740157480314965" top="0.86614173228346458" bottom="0.98425196850393704" header="0.51181102362204722" footer="0.51181102362204722"/>
  <pageSetup paperSize="9" orientation="landscape" r:id="rId26"/>
  <headerFooter alignWithMargins="0">
    <oddFooter>&amp;L&amp;"Arial,Fett"&amp;11FMS Pässewettbewerb 2018&amp;C&amp;"Arial,Fett"&amp;11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F43" sqref="F43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bestFit="1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0" ht="24.95" customHeight="1" thickBot="1" x14ac:dyDescent="0.3">
      <c r="A1" s="10" t="s">
        <v>344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8" customHeight="1" thickBot="1" x14ac:dyDescent="0.3">
      <c r="A2" s="294" t="s">
        <v>214</v>
      </c>
      <c r="B2" s="7" t="s">
        <v>0</v>
      </c>
      <c r="C2" s="44" t="s">
        <v>10</v>
      </c>
      <c r="D2" s="31" t="s">
        <v>201</v>
      </c>
      <c r="E2" s="7" t="s">
        <v>1</v>
      </c>
      <c r="F2" s="7" t="s">
        <v>2</v>
      </c>
      <c r="G2" s="8" t="s">
        <v>3</v>
      </c>
      <c r="H2" s="8" t="s">
        <v>4</v>
      </c>
      <c r="I2" s="8" t="s">
        <v>5</v>
      </c>
      <c r="J2" s="51" t="s">
        <v>11</v>
      </c>
    </row>
    <row r="3" spans="1:10" ht="15.75" customHeight="1" x14ac:dyDescent="0.2">
      <c r="A3" s="295">
        <v>51</v>
      </c>
      <c r="B3" s="190" t="s">
        <v>94</v>
      </c>
      <c r="C3" s="81"/>
      <c r="D3" s="289">
        <f t="shared" ref="D3:D28" si="0">IF(C3,1,0)</f>
        <v>0</v>
      </c>
      <c r="E3" s="214" t="s">
        <v>95</v>
      </c>
      <c r="F3" s="214" t="s">
        <v>84</v>
      </c>
      <c r="G3" s="215">
        <v>28</v>
      </c>
      <c r="H3" s="219">
        <v>1549</v>
      </c>
      <c r="I3" s="215">
        <v>433</v>
      </c>
      <c r="J3" s="52">
        <f t="shared" ref="J3:J19" si="1">IF(D3=1,I3,0)</f>
        <v>0</v>
      </c>
    </row>
    <row r="4" spans="1:10" ht="15.75" customHeight="1" x14ac:dyDescent="0.2">
      <c r="A4" s="296">
        <v>52</v>
      </c>
      <c r="B4" s="190" t="s">
        <v>331</v>
      </c>
      <c r="C4" s="81"/>
      <c r="D4" s="288">
        <f t="shared" si="0"/>
        <v>0</v>
      </c>
      <c r="E4" s="214" t="s">
        <v>339</v>
      </c>
      <c r="F4" s="214" t="s">
        <v>112</v>
      </c>
      <c r="G4" s="215">
        <v>20</v>
      </c>
      <c r="H4" s="216">
        <v>1136</v>
      </c>
      <c r="I4" s="215">
        <v>227</v>
      </c>
      <c r="J4" s="52">
        <f t="shared" si="1"/>
        <v>0</v>
      </c>
    </row>
    <row r="5" spans="1:10" ht="15.95" customHeight="1" x14ac:dyDescent="0.2">
      <c r="A5" s="296">
        <v>53</v>
      </c>
      <c r="B5" s="190" t="s">
        <v>99</v>
      </c>
      <c r="C5" s="81"/>
      <c r="D5" s="286">
        <f t="shared" si="0"/>
        <v>0</v>
      </c>
      <c r="E5" s="214" t="s">
        <v>100</v>
      </c>
      <c r="F5" s="214" t="s">
        <v>101</v>
      </c>
      <c r="G5" s="215">
        <v>48</v>
      </c>
      <c r="H5" s="216">
        <v>1916</v>
      </c>
      <c r="I5" s="215">
        <v>919</v>
      </c>
      <c r="J5" s="52">
        <f t="shared" si="1"/>
        <v>0</v>
      </c>
    </row>
    <row r="6" spans="1:10" ht="15.95" customHeight="1" x14ac:dyDescent="0.2">
      <c r="A6" s="295">
        <v>54</v>
      </c>
      <c r="B6" s="189" t="s">
        <v>102</v>
      </c>
      <c r="C6" s="81"/>
      <c r="D6" s="286">
        <f t="shared" si="0"/>
        <v>0</v>
      </c>
      <c r="E6" s="266" t="s">
        <v>409</v>
      </c>
      <c r="F6" s="291" t="s">
        <v>85</v>
      </c>
      <c r="G6" s="224">
        <v>43</v>
      </c>
      <c r="H6" s="287">
        <v>1815</v>
      </c>
      <c r="I6" s="290">
        <v>780</v>
      </c>
      <c r="J6" s="293">
        <f t="shared" si="1"/>
        <v>0</v>
      </c>
    </row>
    <row r="7" spans="1:10" ht="15.95" customHeight="1" x14ac:dyDescent="0.2">
      <c r="A7" s="295">
        <v>55</v>
      </c>
      <c r="B7" s="190" t="s">
        <v>103</v>
      </c>
      <c r="C7" s="81"/>
      <c r="D7" s="78">
        <f t="shared" si="0"/>
        <v>0</v>
      </c>
      <c r="E7" s="280" t="s">
        <v>310</v>
      </c>
      <c r="F7" s="292" t="s">
        <v>104</v>
      </c>
      <c r="G7" s="235">
        <v>19</v>
      </c>
      <c r="H7" s="5">
        <v>1449</v>
      </c>
      <c r="I7" s="3">
        <v>275</v>
      </c>
      <c r="J7" s="52">
        <f t="shared" si="1"/>
        <v>0</v>
      </c>
    </row>
    <row r="8" spans="1:10" ht="15.95" customHeight="1" x14ac:dyDescent="0.2">
      <c r="A8" s="295">
        <v>56</v>
      </c>
      <c r="B8" s="190" t="s">
        <v>334</v>
      </c>
      <c r="C8" s="81"/>
      <c r="D8" s="78">
        <f t="shared" si="0"/>
        <v>0</v>
      </c>
      <c r="E8" s="280" t="s">
        <v>335</v>
      </c>
      <c r="F8" s="292" t="s">
        <v>336</v>
      </c>
      <c r="G8" s="235">
        <v>7</v>
      </c>
      <c r="H8" s="5">
        <v>825</v>
      </c>
      <c r="I8" s="3">
        <v>58</v>
      </c>
      <c r="J8" s="52">
        <f t="shared" si="1"/>
        <v>0</v>
      </c>
    </row>
    <row r="9" spans="1:10" ht="15.95" customHeight="1" x14ac:dyDescent="0.2">
      <c r="A9" s="295">
        <v>57</v>
      </c>
      <c r="B9" s="193" t="s">
        <v>269</v>
      </c>
      <c r="C9" s="81"/>
      <c r="D9" s="78">
        <f t="shared" si="0"/>
        <v>0</v>
      </c>
      <c r="E9" s="137" t="s">
        <v>271</v>
      </c>
      <c r="F9" s="137" t="s">
        <v>272</v>
      </c>
      <c r="G9" s="3">
        <v>11</v>
      </c>
      <c r="H9" s="5">
        <v>772</v>
      </c>
      <c r="I9" s="3">
        <v>85</v>
      </c>
      <c r="J9" s="52">
        <f t="shared" si="1"/>
        <v>0</v>
      </c>
    </row>
    <row r="10" spans="1:10" ht="15.95" customHeight="1" x14ac:dyDescent="0.2">
      <c r="A10" s="296">
        <v>58</v>
      </c>
      <c r="B10" s="283" t="s">
        <v>227</v>
      </c>
      <c r="C10" s="81"/>
      <c r="D10" s="78">
        <f t="shared" si="0"/>
        <v>0</v>
      </c>
      <c r="E10" s="2" t="s">
        <v>105</v>
      </c>
      <c r="F10" s="2" t="s">
        <v>106</v>
      </c>
      <c r="G10" s="3">
        <v>14</v>
      </c>
      <c r="H10" s="4">
        <v>1180</v>
      </c>
      <c r="I10" s="3">
        <v>165</v>
      </c>
      <c r="J10" s="52">
        <f t="shared" si="1"/>
        <v>0</v>
      </c>
    </row>
    <row r="11" spans="1:10" ht="15.95" customHeight="1" x14ac:dyDescent="0.2">
      <c r="A11" s="16">
        <v>59</v>
      </c>
      <c r="B11" s="189" t="s">
        <v>304</v>
      </c>
      <c r="C11" s="81"/>
      <c r="D11" s="78">
        <f t="shared" si="0"/>
        <v>0</v>
      </c>
      <c r="E11" s="137" t="s">
        <v>32</v>
      </c>
      <c r="F11" s="137" t="s">
        <v>301</v>
      </c>
      <c r="G11" s="3">
        <v>8</v>
      </c>
      <c r="H11" s="4">
        <v>1248</v>
      </c>
      <c r="I11" s="3">
        <v>100</v>
      </c>
      <c r="J11" s="52">
        <f t="shared" si="1"/>
        <v>0</v>
      </c>
    </row>
    <row r="12" spans="1:10" ht="15.95" customHeight="1" x14ac:dyDescent="0.2">
      <c r="A12" s="16">
        <v>60</v>
      </c>
      <c r="B12" s="190" t="s">
        <v>312</v>
      </c>
      <c r="C12" s="81"/>
      <c r="D12" s="78">
        <f t="shared" si="0"/>
        <v>0</v>
      </c>
      <c r="E12" s="137" t="s">
        <v>300</v>
      </c>
      <c r="F12" s="137" t="s">
        <v>386</v>
      </c>
      <c r="G12" s="3">
        <v>19</v>
      </c>
      <c r="H12" s="4">
        <v>858</v>
      </c>
      <c r="I12" s="3">
        <v>163</v>
      </c>
      <c r="J12" s="52">
        <f t="shared" si="1"/>
        <v>0</v>
      </c>
    </row>
    <row r="13" spans="1:10" ht="15.95" customHeight="1" x14ac:dyDescent="0.2">
      <c r="A13" s="16">
        <v>61</v>
      </c>
      <c r="B13" s="190" t="s">
        <v>108</v>
      </c>
      <c r="C13" s="81"/>
      <c r="D13" s="78">
        <f t="shared" si="0"/>
        <v>0</v>
      </c>
      <c r="E13" s="2" t="s">
        <v>109</v>
      </c>
      <c r="F13" s="2" t="s">
        <v>110</v>
      </c>
      <c r="G13" s="3">
        <v>41</v>
      </c>
      <c r="H13" s="4">
        <v>2048</v>
      </c>
      <c r="I13" s="3">
        <v>840</v>
      </c>
      <c r="J13" s="52">
        <f t="shared" si="1"/>
        <v>0</v>
      </c>
    </row>
    <row r="14" spans="1:10" ht="15.95" customHeight="1" x14ac:dyDescent="0.2">
      <c r="A14" s="16">
        <v>62</v>
      </c>
      <c r="B14" s="190" t="s">
        <v>111</v>
      </c>
      <c r="C14" s="81"/>
      <c r="D14" s="78">
        <f t="shared" si="0"/>
        <v>0</v>
      </c>
      <c r="E14" s="2" t="s">
        <v>401</v>
      </c>
      <c r="F14" s="2" t="s">
        <v>112</v>
      </c>
      <c r="G14" s="3">
        <v>26</v>
      </c>
      <c r="H14" s="4">
        <v>1369</v>
      </c>
      <c r="I14" s="3">
        <v>356</v>
      </c>
      <c r="J14" s="52">
        <f t="shared" si="1"/>
        <v>0</v>
      </c>
    </row>
    <row r="15" spans="1:10" ht="15.95" customHeight="1" x14ac:dyDescent="0.2">
      <c r="A15" s="16">
        <v>63</v>
      </c>
      <c r="B15" s="190" t="s">
        <v>113</v>
      </c>
      <c r="C15" s="81"/>
      <c r="D15" s="78">
        <f t="shared" si="0"/>
        <v>0</v>
      </c>
      <c r="E15" s="2" t="s">
        <v>114</v>
      </c>
      <c r="F15" s="2" t="s">
        <v>408</v>
      </c>
      <c r="G15" s="3">
        <v>33</v>
      </c>
      <c r="H15" s="4">
        <v>1445</v>
      </c>
      <c r="I15" s="3">
        <v>476</v>
      </c>
      <c r="J15" s="52">
        <f t="shared" si="1"/>
        <v>0</v>
      </c>
    </row>
    <row r="16" spans="1:10" ht="15.95" customHeight="1" x14ac:dyDescent="0.2">
      <c r="A16" s="16">
        <v>64</v>
      </c>
      <c r="B16" s="190" t="s">
        <v>116</v>
      </c>
      <c r="C16" s="81"/>
      <c r="D16" s="78">
        <f t="shared" si="0"/>
        <v>0</v>
      </c>
      <c r="E16" s="2" t="s">
        <v>117</v>
      </c>
      <c r="F16" s="2" t="s">
        <v>118</v>
      </c>
      <c r="G16" s="3">
        <v>36</v>
      </c>
      <c r="H16" s="4">
        <v>2478</v>
      </c>
      <c r="I16" s="3">
        <v>892</v>
      </c>
      <c r="J16" s="52">
        <f t="shared" si="1"/>
        <v>0</v>
      </c>
    </row>
    <row r="17" spans="1:10" ht="15.95" customHeight="1" x14ac:dyDescent="0.2">
      <c r="A17" s="16">
        <v>65</v>
      </c>
      <c r="B17" s="190" t="s">
        <v>119</v>
      </c>
      <c r="C17" s="81"/>
      <c r="D17" s="78">
        <f t="shared" si="0"/>
        <v>0</v>
      </c>
      <c r="E17" s="2" t="s">
        <v>120</v>
      </c>
      <c r="F17" s="2" t="s">
        <v>100</v>
      </c>
      <c r="G17" s="3">
        <v>32</v>
      </c>
      <c r="H17" s="4">
        <v>2046</v>
      </c>
      <c r="I17" s="3">
        <v>655</v>
      </c>
      <c r="J17" s="52">
        <f t="shared" si="1"/>
        <v>0</v>
      </c>
    </row>
    <row r="18" spans="1:10" ht="15.95" customHeight="1" x14ac:dyDescent="0.2">
      <c r="A18" s="16">
        <v>66</v>
      </c>
      <c r="B18" s="190" t="s">
        <v>121</v>
      </c>
      <c r="C18" s="81"/>
      <c r="D18" s="78">
        <f t="shared" si="0"/>
        <v>0</v>
      </c>
      <c r="E18" s="2" t="s">
        <v>122</v>
      </c>
      <c r="F18" s="2" t="s">
        <v>123</v>
      </c>
      <c r="G18" s="3">
        <v>7</v>
      </c>
      <c r="H18" s="4">
        <v>608</v>
      </c>
      <c r="I18" s="3">
        <v>42</v>
      </c>
      <c r="J18" s="52">
        <f t="shared" si="1"/>
        <v>0</v>
      </c>
    </row>
    <row r="19" spans="1:10" ht="15.95" customHeight="1" x14ac:dyDescent="0.2">
      <c r="A19" s="16">
        <v>67</v>
      </c>
      <c r="B19" s="190" t="s">
        <v>124</v>
      </c>
      <c r="C19" s="81"/>
      <c r="D19" s="78">
        <f t="shared" si="0"/>
        <v>0</v>
      </c>
      <c r="E19" s="2" t="s">
        <v>125</v>
      </c>
      <c r="F19" s="2" t="s">
        <v>415</v>
      </c>
      <c r="G19" s="3">
        <v>36</v>
      </c>
      <c r="H19" s="4">
        <v>2149</v>
      </c>
      <c r="I19" s="3">
        <v>773</v>
      </c>
      <c r="J19" s="52">
        <f t="shared" si="1"/>
        <v>0</v>
      </c>
    </row>
    <row r="20" spans="1:10" ht="15.95" customHeight="1" x14ac:dyDescent="0.2">
      <c r="A20" s="16">
        <v>68</v>
      </c>
      <c r="B20" s="190" t="s">
        <v>127</v>
      </c>
      <c r="C20" s="81"/>
      <c r="D20" s="78">
        <f t="shared" si="0"/>
        <v>0</v>
      </c>
      <c r="E20" s="2" t="s">
        <v>114</v>
      </c>
      <c r="F20" s="2" t="s">
        <v>128</v>
      </c>
      <c r="G20" s="3">
        <v>41</v>
      </c>
      <c r="H20" s="4">
        <v>1546</v>
      </c>
      <c r="I20" s="3">
        <v>634</v>
      </c>
      <c r="J20" s="52">
        <f t="shared" ref="J20:J26" si="2">IF(D20=1,I20,0)</f>
        <v>0</v>
      </c>
    </row>
    <row r="21" spans="1:10" ht="15.95" customHeight="1" x14ac:dyDescent="0.2">
      <c r="A21" s="16">
        <v>69</v>
      </c>
      <c r="B21" s="189" t="s">
        <v>129</v>
      </c>
      <c r="C21" s="81"/>
      <c r="D21" s="32">
        <f t="shared" si="0"/>
        <v>0</v>
      </c>
      <c r="E21" s="26" t="s">
        <v>48</v>
      </c>
      <c r="F21" s="26" t="s">
        <v>67</v>
      </c>
      <c r="G21" s="66">
        <v>18</v>
      </c>
      <c r="H21" s="80">
        <v>1411</v>
      </c>
      <c r="I21" s="66">
        <v>254</v>
      </c>
      <c r="J21" s="52">
        <f t="shared" si="2"/>
        <v>0</v>
      </c>
    </row>
    <row r="22" spans="1:10" ht="15.95" customHeight="1" x14ac:dyDescent="0.2">
      <c r="A22" s="16">
        <v>70</v>
      </c>
      <c r="B22" s="190" t="s">
        <v>130</v>
      </c>
      <c r="C22" s="81"/>
      <c r="D22" s="65">
        <f t="shared" si="0"/>
        <v>0</v>
      </c>
      <c r="E22" s="2" t="s">
        <v>131</v>
      </c>
      <c r="F22" s="2" t="s">
        <v>239</v>
      </c>
      <c r="G22" s="3">
        <v>34</v>
      </c>
      <c r="H22" s="4">
        <v>1550</v>
      </c>
      <c r="I22" s="3">
        <v>527</v>
      </c>
      <c r="J22" s="52">
        <f t="shared" si="2"/>
        <v>0</v>
      </c>
    </row>
    <row r="23" spans="1:10" ht="15.95" customHeight="1" x14ac:dyDescent="0.2">
      <c r="A23" s="16">
        <v>71</v>
      </c>
      <c r="B23" s="190" t="s">
        <v>132</v>
      </c>
      <c r="C23" s="81"/>
      <c r="D23" s="65">
        <f t="shared" si="0"/>
        <v>0</v>
      </c>
      <c r="E23" s="2" t="s">
        <v>133</v>
      </c>
      <c r="F23" s="2" t="s">
        <v>134</v>
      </c>
      <c r="G23" s="3">
        <v>9</v>
      </c>
      <c r="H23" s="4">
        <v>850</v>
      </c>
      <c r="I23" s="3">
        <v>76</v>
      </c>
      <c r="J23" s="52">
        <f t="shared" si="2"/>
        <v>0</v>
      </c>
    </row>
    <row r="24" spans="1:10" ht="15.95" customHeight="1" x14ac:dyDescent="0.2">
      <c r="A24" s="16">
        <v>72</v>
      </c>
      <c r="B24" s="190" t="s">
        <v>402</v>
      </c>
      <c r="C24" s="81"/>
      <c r="D24" s="65">
        <f t="shared" si="0"/>
        <v>0</v>
      </c>
      <c r="E24" s="2" t="s">
        <v>135</v>
      </c>
      <c r="F24" s="2" t="s">
        <v>136</v>
      </c>
      <c r="G24" s="3">
        <v>11</v>
      </c>
      <c r="H24" s="5">
        <v>1077</v>
      </c>
      <c r="I24" s="3">
        <v>118</v>
      </c>
      <c r="J24" s="52">
        <f t="shared" si="2"/>
        <v>0</v>
      </c>
    </row>
    <row r="25" spans="1:10" ht="15.95" customHeight="1" x14ac:dyDescent="0.2">
      <c r="A25" s="16">
        <v>73</v>
      </c>
      <c r="B25" s="190" t="s">
        <v>342</v>
      </c>
      <c r="C25" s="81"/>
      <c r="D25" s="65">
        <f t="shared" si="0"/>
        <v>0</v>
      </c>
      <c r="E25" s="137" t="s">
        <v>332</v>
      </c>
      <c r="F25" s="137" t="s">
        <v>333</v>
      </c>
      <c r="G25" s="3">
        <v>22</v>
      </c>
      <c r="H25" s="5">
        <v>1310</v>
      </c>
      <c r="I25" s="3">
        <v>288</v>
      </c>
      <c r="J25" s="52">
        <f t="shared" si="2"/>
        <v>0</v>
      </c>
    </row>
    <row r="26" spans="1:10" ht="15.95" customHeight="1" x14ac:dyDescent="0.2">
      <c r="A26" s="16">
        <v>74</v>
      </c>
      <c r="B26" s="193" t="s">
        <v>390</v>
      </c>
      <c r="C26" s="81"/>
      <c r="D26" s="65">
        <f t="shared" si="0"/>
        <v>0</v>
      </c>
      <c r="E26" s="179" t="s">
        <v>391</v>
      </c>
      <c r="F26" s="179" t="s">
        <v>392</v>
      </c>
      <c r="G26" s="70">
        <v>22</v>
      </c>
      <c r="H26" s="285">
        <v>1040</v>
      </c>
      <c r="I26" s="70">
        <v>229</v>
      </c>
      <c r="J26" s="143">
        <f t="shared" si="2"/>
        <v>0</v>
      </c>
    </row>
    <row r="27" spans="1:10" ht="15.95" customHeight="1" x14ac:dyDescent="0.2">
      <c r="A27" s="16">
        <v>75</v>
      </c>
      <c r="B27" s="190" t="s">
        <v>187</v>
      </c>
      <c r="C27" s="81"/>
      <c r="D27" s="65">
        <f t="shared" si="0"/>
        <v>0</v>
      </c>
      <c r="E27" s="2" t="s">
        <v>138</v>
      </c>
      <c r="F27" s="2" t="s">
        <v>137</v>
      </c>
      <c r="G27" s="3">
        <v>12</v>
      </c>
      <c r="H27" s="5">
        <v>1135</v>
      </c>
      <c r="I27" s="3">
        <v>136</v>
      </c>
      <c r="J27" s="52">
        <f>IF(D27=1,I27,0)</f>
        <v>0</v>
      </c>
    </row>
    <row r="28" spans="1:10" ht="15.75" hidden="1" customHeight="1" x14ac:dyDescent="0.2">
      <c r="A28" s="57"/>
      <c r="B28" s="58"/>
      <c r="C28" s="64"/>
      <c r="D28" s="75">
        <f t="shared" si="0"/>
        <v>0</v>
      </c>
      <c r="E28" s="28"/>
      <c r="F28" s="28"/>
      <c r="G28" s="71"/>
      <c r="H28" s="76"/>
      <c r="I28" s="62"/>
      <c r="J28" s="63"/>
    </row>
    <row r="29" spans="1:10" ht="15.75" customHeight="1" thickBot="1" x14ac:dyDescent="0.3">
      <c r="A29" s="14"/>
      <c r="B29" s="365" t="s">
        <v>217</v>
      </c>
      <c r="C29" s="366"/>
      <c r="D29" s="55">
        <f>SUM(D3:D27)</f>
        <v>0</v>
      </c>
      <c r="E29" s="13"/>
      <c r="F29" s="13"/>
      <c r="G29" s="13"/>
      <c r="H29" s="25"/>
      <c r="I29" s="22">
        <f>SUM(I3:I27)</f>
        <v>9501</v>
      </c>
      <c r="J29" s="53">
        <f>SUM(J3:J27)</f>
        <v>0</v>
      </c>
    </row>
  </sheetData>
  <sheetProtection algorithmName="SHA-512" hashValue="WyF8wKx9kDJHrQ6VtICCwZSqQyBbLvznNcmHki896y8bi+zG9Whicq914d0i5IXVOqkSvRld4yf/LLVOpNNSvw==" saltValue="+FV4IXjGwwSXUYZGgvjAEQ==" spinCount="100000" sheet="1" objects="1" scenarios="1"/>
  <protectedRanges>
    <protectedRange sqref="C28" name="Bereich1"/>
    <protectedRange sqref="C3:C14 C16:C27" name="Bereich1_2_1"/>
    <protectedRange sqref="C15" name="Bereich1_1"/>
  </protectedRanges>
  <mergeCells count="1">
    <mergeCell ref="B29:C29"/>
  </mergeCells>
  <phoneticPr fontId="0" type="noConversion"/>
  <conditionalFormatting sqref="J28">
    <cfRule type="cellIs" dxfId="87" priority="237" stopIfTrue="1" operator="greaterThan">
      <formula>#REF!</formula>
    </cfRule>
  </conditionalFormatting>
  <conditionalFormatting sqref="D4 D6:D28">
    <cfRule type="cellIs" dxfId="86" priority="197" stopIfTrue="1" operator="greaterThan">
      <formula>$D$28</formula>
    </cfRule>
  </conditionalFormatting>
  <conditionalFormatting sqref="J7 J9:J27">
    <cfRule type="cellIs" dxfId="85" priority="166" stopIfTrue="1" operator="greaterThan">
      <formula>$D$3</formula>
    </cfRule>
  </conditionalFormatting>
  <conditionalFormatting sqref="D6">
    <cfRule type="cellIs" dxfId="84" priority="108" stopIfTrue="1" operator="greaterThan">
      <formula>$D$28</formula>
    </cfRule>
  </conditionalFormatting>
  <conditionalFormatting sqref="J6">
    <cfRule type="cellIs" dxfId="83" priority="94" stopIfTrue="1" operator="greaterThan">
      <formula>$D$4</formula>
    </cfRule>
  </conditionalFormatting>
  <conditionalFormatting sqref="D3">
    <cfRule type="cellIs" dxfId="82" priority="95" stopIfTrue="1" operator="greaterThan">
      <formula>$D$28</formula>
    </cfRule>
  </conditionalFormatting>
  <conditionalFormatting sqref="D7">
    <cfRule type="cellIs" dxfId="81" priority="85" stopIfTrue="1" operator="greaterThan">
      <formula>$D$28</formula>
    </cfRule>
  </conditionalFormatting>
  <conditionalFormatting sqref="D6">
    <cfRule type="cellIs" dxfId="80" priority="77" stopIfTrue="1" operator="greaterThan">
      <formula>$D$28</formula>
    </cfRule>
  </conditionalFormatting>
  <conditionalFormatting sqref="J9">
    <cfRule type="cellIs" dxfId="79" priority="76" stopIfTrue="1" operator="greaterThan">
      <formula>$D$3</formula>
    </cfRule>
  </conditionalFormatting>
  <conditionalFormatting sqref="J3:J5">
    <cfRule type="cellIs" dxfId="78" priority="61" stopIfTrue="1" operator="greaterThan">
      <formula>$D$3</formula>
    </cfRule>
  </conditionalFormatting>
  <conditionalFormatting sqref="D5">
    <cfRule type="cellIs" dxfId="77" priority="58" stopIfTrue="1" operator="greaterThan">
      <formula>$D$28</formula>
    </cfRule>
  </conditionalFormatting>
  <conditionalFormatting sqref="D5">
    <cfRule type="cellIs" dxfId="76" priority="57" stopIfTrue="1" operator="greaterThan">
      <formula>$D$28</formula>
    </cfRule>
  </conditionalFormatting>
  <conditionalFormatting sqref="D5">
    <cfRule type="cellIs" dxfId="75" priority="56" stopIfTrue="1" operator="greaterThan">
      <formula>$D$28</formula>
    </cfRule>
  </conditionalFormatting>
  <conditionalFormatting sqref="J8">
    <cfRule type="cellIs" dxfId="74" priority="55" stopIfTrue="1" operator="greaterThan">
      <formula>$D$3</formula>
    </cfRule>
  </conditionalFormatting>
  <conditionalFormatting sqref="J8">
    <cfRule type="cellIs" dxfId="73" priority="54" stopIfTrue="1" operator="greaterThan">
      <formula>$D$3</formula>
    </cfRule>
  </conditionalFormatting>
  <conditionalFormatting sqref="C3">
    <cfRule type="cellIs" priority="26" stopIfTrue="1" operator="between">
      <formula>41640</formula>
      <formula>42004</formula>
    </cfRule>
  </conditionalFormatting>
  <conditionalFormatting sqref="C4">
    <cfRule type="cellIs" priority="25" stopIfTrue="1" operator="between">
      <formula>41640</formula>
      <formula>42004</formula>
    </cfRule>
  </conditionalFormatting>
  <conditionalFormatting sqref="C5">
    <cfRule type="cellIs" priority="24" stopIfTrue="1" operator="between">
      <formula>41640</formula>
      <formula>42004</formula>
    </cfRule>
  </conditionalFormatting>
  <conditionalFormatting sqref="C6">
    <cfRule type="cellIs" priority="23" stopIfTrue="1" operator="between">
      <formula>41640</formula>
      <formula>42004</formula>
    </cfRule>
  </conditionalFormatting>
  <conditionalFormatting sqref="C7">
    <cfRule type="cellIs" priority="22" stopIfTrue="1" operator="between">
      <formula>41640</formula>
      <formula>42004</formula>
    </cfRule>
  </conditionalFormatting>
  <conditionalFormatting sqref="C8">
    <cfRule type="cellIs" priority="21" stopIfTrue="1" operator="between">
      <formula>41640</formula>
      <formula>42004</formula>
    </cfRule>
  </conditionalFormatting>
  <conditionalFormatting sqref="C9">
    <cfRule type="cellIs" priority="20" stopIfTrue="1" operator="between">
      <formula>41640</formula>
      <formula>42004</formula>
    </cfRule>
  </conditionalFormatting>
  <conditionalFormatting sqref="C10">
    <cfRule type="cellIs" priority="19" stopIfTrue="1" operator="between">
      <formula>41640</formula>
      <formula>42004</formula>
    </cfRule>
  </conditionalFormatting>
  <conditionalFormatting sqref="C11">
    <cfRule type="cellIs" priority="18" stopIfTrue="1" operator="between">
      <formula>41640</formula>
      <formula>42004</formula>
    </cfRule>
  </conditionalFormatting>
  <conditionalFormatting sqref="C12">
    <cfRule type="cellIs" priority="17" stopIfTrue="1" operator="between">
      <formula>41640</formula>
      <formula>42004</formula>
    </cfRule>
  </conditionalFormatting>
  <conditionalFormatting sqref="C13">
    <cfRule type="cellIs" priority="16" stopIfTrue="1" operator="between">
      <formula>41640</formula>
      <formula>42004</formula>
    </cfRule>
  </conditionalFormatting>
  <conditionalFormatting sqref="C14">
    <cfRule type="cellIs" priority="15" stopIfTrue="1" operator="between">
      <formula>41640</formula>
      <formula>42004</formula>
    </cfRule>
  </conditionalFormatting>
  <conditionalFormatting sqref="C16">
    <cfRule type="cellIs" priority="13" stopIfTrue="1" operator="between">
      <formula>41640</formula>
      <formula>42004</formula>
    </cfRule>
  </conditionalFormatting>
  <conditionalFormatting sqref="C17">
    <cfRule type="cellIs" priority="12" stopIfTrue="1" operator="between">
      <formula>41640</formula>
      <formula>42004</formula>
    </cfRule>
  </conditionalFormatting>
  <conditionalFormatting sqref="C18">
    <cfRule type="cellIs" priority="11" stopIfTrue="1" operator="between">
      <formula>41640</formula>
      <formula>42004</formula>
    </cfRule>
  </conditionalFormatting>
  <conditionalFormatting sqref="C19">
    <cfRule type="cellIs" priority="10" stopIfTrue="1" operator="between">
      <formula>41640</formula>
      <formula>42004</formula>
    </cfRule>
  </conditionalFormatting>
  <conditionalFormatting sqref="C20">
    <cfRule type="cellIs" priority="9" stopIfTrue="1" operator="between">
      <formula>41640</formula>
      <formula>42004</formula>
    </cfRule>
  </conditionalFormatting>
  <conditionalFormatting sqref="C21">
    <cfRule type="cellIs" priority="8" stopIfTrue="1" operator="between">
      <formula>41640</formula>
      <formula>42004</formula>
    </cfRule>
  </conditionalFormatting>
  <conditionalFormatting sqref="C22">
    <cfRule type="cellIs" priority="7" stopIfTrue="1" operator="between">
      <formula>41640</formula>
      <formula>42004</formula>
    </cfRule>
  </conditionalFormatting>
  <conditionalFormatting sqref="C23">
    <cfRule type="cellIs" priority="6" stopIfTrue="1" operator="between">
      <formula>41640</formula>
      <formula>42004</formula>
    </cfRule>
  </conditionalFormatting>
  <conditionalFormatting sqref="C24">
    <cfRule type="cellIs" priority="5" stopIfTrue="1" operator="between">
      <formula>41640</formula>
      <formula>42004</formula>
    </cfRule>
  </conditionalFormatting>
  <conditionalFormatting sqref="C25">
    <cfRule type="cellIs" priority="4" stopIfTrue="1" operator="between">
      <formula>41640</formula>
      <formula>42004</formula>
    </cfRule>
  </conditionalFormatting>
  <conditionalFormatting sqref="C26">
    <cfRule type="cellIs" priority="3" stopIfTrue="1" operator="between">
      <formula>41640</formula>
      <formula>42004</formula>
    </cfRule>
  </conditionalFormatting>
  <conditionalFormatting sqref="C27">
    <cfRule type="cellIs" priority="2" stopIfTrue="1" operator="between">
      <formula>41640</formula>
      <formula>42004</formula>
    </cfRule>
  </conditionalFormatting>
  <conditionalFormatting sqref="C15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43160</formula1>
      <formula2>43404</formula2>
    </dataValidation>
  </dataValidations>
  <hyperlinks>
    <hyperlink ref="B7" r:id="rId1"/>
    <hyperlink ref="B17" r:id="rId2"/>
    <hyperlink ref="B18" r:id="rId3"/>
    <hyperlink ref="B19" r:id="rId4"/>
    <hyperlink ref="B20" r:id="rId5"/>
    <hyperlink ref="B21" r:id="rId6"/>
    <hyperlink ref="B22" r:id="rId7"/>
    <hyperlink ref="B23" r:id="rId8"/>
    <hyperlink ref="B27" r:id="rId9"/>
    <hyperlink ref="B6" r:id="rId10"/>
    <hyperlink ref="B8" r:id="rId11"/>
    <hyperlink ref="B16" r:id="rId12"/>
    <hyperlink ref="B14" r:id="rId13"/>
    <hyperlink ref="B13" r:id="rId14"/>
    <hyperlink ref="B12" r:id="rId15"/>
    <hyperlink ref="B11" r:id="rId16"/>
    <hyperlink ref="B9" r:id="rId17"/>
    <hyperlink ref="B26" r:id="rId18"/>
    <hyperlink ref="B5" r:id="rId19"/>
    <hyperlink ref="B3" r:id="rId20"/>
    <hyperlink ref="B4" r:id="rId21"/>
    <hyperlink ref="B24" r:id="rId22" display="Ratenpass"/>
    <hyperlink ref="B10" r:id="rId23"/>
    <hyperlink ref="B15" r:id="rId24"/>
    <hyperlink ref="B25" r:id="rId25"/>
  </hyperlinks>
  <pageMargins left="0.78740157480314965" right="0.78740157480314965" top="0.86614173228346458" bottom="0.98425196850393704" header="0.51181102362204722" footer="0.51181102362204722"/>
  <pageSetup paperSize="9" orientation="landscape" r:id="rId26"/>
  <headerFooter alignWithMargins="0">
    <oddFooter>&amp;L&amp;"Arial,Fett"&amp;11FMS Pässewettbewerb 2018&amp;C&amp;"Arial,Fett"&amp;11 4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G44" sqref="G44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customWidth="1"/>
    <col min="4" max="4" width="3.85546875" bestFit="1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3" ht="24.95" customHeight="1" thickBot="1" x14ac:dyDescent="0.3">
      <c r="A1" s="10" t="s">
        <v>344</v>
      </c>
      <c r="B1" s="11"/>
      <c r="C1" s="11"/>
      <c r="D1" s="11"/>
      <c r="E1" s="11"/>
      <c r="F1" s="11"/>
      <c r="G1" s="11"/>
      <c r="H1" s="11"/>
      <c r="I1" s="11"/>
      <c r="J1" s="12"/>
    </row>
    <row r="2" spans="1:13" ht="18" customHeight="1" thickBot="1" x14ac:dyDescent="0.3">
      <c r="A2" s="6" t="s">
        <v>214</v>
      </c>
      <c r="B2" s="7" t="s">
        <v>0</v>
      </c>
      <c r="C2" s="44" t="s">
        <v>10</v>
      </c>
      <c r="D2" s="31" t="s">
        <v>201</v>
      </c>
      <c r="E2" s="7" t="s">
        <v>1</v>
      </c>
      <c r="F2" s="7" t="s">
        <v>2</v>
      </c>
      <c r="G2" s="8" t="s">
        <v>3</v>
      </c>
      <c r="H2" s="8" t="s">
        <v>4</v>
      </c>
      <c r="I2" s="8" t="s">
        <v>5</v>
      </c>
      <c r="J2" s="51" t="s">
        <v>11</v>
      </c>
    </row>
    <row r="3" spans="1:13" ht="15.95" customHeight="1" x14ac:dyDescent="0.2">
      <c r="A3" s="9">
        <v>76</v>
      </c>
      <c r="B3" s="190" t="s">
        <v>139</v>
      </c>
      <c r="C3" s="81"/>
      <c r="D3" s="65">
        <f t="shared" ref="D3:D28" si="0">IF(C3,1,0)</f>
        <v>0</v>
      </c>
      <c r="E3" s="2" t="s">
        <v>140</v>
      </c>
      <c r="F3" s="2" t="s">
        <v>141</v>
      </c>
      <c r="G3" s="3">
        <v>12</v>
      </c>
      <c r="H3" s="5">
        <v>1003</v>
      </c>
      <c r="I3" s="3">
        <v>120</v>
      </c>
      <c r="J3" s="52">
        <f t="shared" ref="J3:J23" si="1">IF(D3=1,I3,0)</f>
        <v>0</v>
      </c>
    </row>
    <row r="4" spans="1:13" ht="15.95" customHeight="1" x14ac:dyDescent="0.2">
      <c r="A4" s="9">
        <v>77</v>
      </c>
      <c r="B4" s="190" t="s">
        <v>240</v>
      </c>
      <c r="C4" s="81"/>
      <c r="D4" s="65">
        <f t="shared" si="0"/>
        <v>0</v>
      </c>
      <c r="E4" s="2" t="s">
        <v>144</v>
      </c>
      <c r="F4" s="2" t="s">
        <v>145</v>
      </c>
      <c r="G4" s="3">
        <v>13</v>
      </c>
      <c r="H4" s="15">
        <v>779</v>
      </c>
      <c r="I4" s="3">
        <v>101</v>
      </c>
      <c r="J4" s="52">
        <f t="shared" si="1"/>
        <v>0</v>
      </c>
    </row>
    <row r="5" spans="1:13" ht="15.95" customHeight="1" x14ac:dyDescent="0.2">
      <c r="A5" s="9">
        <v>78</v>
      </c>
      <c r="B5" s="190" t="s">
        <v>242</v>
      </c>
      <c r="C5" s="81"/>
      <c r="D5" s="65">
        <f t="shared" ref="D5:D13" si="2">IF(C5,1,0)</f>
        <v>0</v>
      </c>
      <c r="E5" s="137" t="s">
        <v>142</v>
      </c>
      <c r="F5" s="137" t="s">
        <v>143</v>
      </c>
      <c r="G5" s="3">
        <v>34</v>
      </c>
      <c r="H5" s="15">
        <v>2065</v>
      </c>
      <c r="I5" s="3">
        <v>702</v>
      </c>
      <c r="J5" s="52">
        <f t="shared" si="1"/>
        <v>0</v>
      </c>
    </row>
    <row r="6" spans="1:13" ht="15.95" customHeight="1" x14ac:dyDescent="0.2">
      <c r="A6" s="9">
        <v>79</v>
      </c>
      <c r="B6" s="193" t="s">
        <v>147</v>
      </c>
      <c r="C6" s="81"/>
      <c r="D6" s="65">
        <f t="shared" si="2"/>
        <v>0</v>
      </c>
      <c r="E6" s="2" t="s">
        <v>148</v>
      </c>
      <c r="F6" s="2" t="s">
        <v>43</v>
      </c>
      <c r="G6" s="3">
        <v>31</v>
      </c>
      <c r="H6" s="15">
        <v>932</v>
      </c>
      <c r="I6" s="3">
        <v>289</v>
      </c>
      <c r="J6" s="52">
        <f t="shared" si="1"/>
        <v>0</v>
      </c>
    </row>
    <row r="7" spans="1:13" ht="15.95" customHeight="1" x14ac:dyDescent="0.2">
      <c r="A7" s="9">
        <v>80</v>
      </c>
      <c r="B7" s="190" t="s">
        <v>149</v>
      </c>
      <c r="C7" s="81"/>
      <c r="D7" s="65">
        <f t="shared" si="2"/>
        <v>0</v>
      </c>
      <c r="E7" s="2" t="s">
        <v>150</v>
      </c>
      <c r="F7" s="2" t="s">
        <v>151</v>
      </c>
      <c r="G7" s="3">
        <v>11</v>
      </c>
      <c r="H7" s="15">
        <v>1190</v>
      </c>
      <c r="I7" s="3">
        <v>131</v>
      </c>
      <c r="J7" s="52">
        <f t="shared" si="1"/>
        <v>0</v>
      </c>
    </row>
    <row r="8" spans="1:13" ht="15.95" customHeight="1" x14ac:dyDescent="0.2">
      <c r="A8" s="9">
        <v>81</v>
      </c>
      <c r="B8" s="190" t="s">
        <v>152</v>
      </c>
      <c r="C8" s="81"/>
      <c r="D8" s="65">
        <f t="shared" si="2"/>
        <v>0</v>
      </c>
      <c r="E8" s="2" t="s">
        <v>153</v>
      </c>
      <c r="F8" s="2" t="s">
        <v>154</v>
      </c>
      <c r="G8" s="3">
        <v>12</v>
      </c>
      <c r="H8" s="15">
        <v>1167</v>
      </c>
      <c r="I8" s="3">
        <v>140</v>
      </c>
      <c r="J8" s="52">
        <f t="shared" si="1"/>
        <v>0</v>
      </c>
    </row>
    <row r="9" spans="1:13" ht="15.95" customHeight="1" x14ac:dyDescent="0.2">
      <c r="A9" s="9">
        <v>82</v>
      </c>
      <c r="B9" s="190" t="s">
        <v>155</v>
      </c>
      <c r="C9" s="81"/>
      <c r="D9" s="65">
        <f t="shared" si="2"/>
        <v>0</v>
      </c>
      <c r="E9" s="2" t="s">
        <v>156</v>
      </c>
      <c r="F9" s="2" t="s">
        <v>157</v>
      </c>
      <c r="G9" s="3">
        <v>15</v>
      </c>
      <c r="H9" s="15">
        <v>1051</v>
      </c>
      <c r="I9" s="3">
        <v>158</v>
      </c>
      <c r="J9" s="52">
        <f t="shared" si="1"/>
        <v>0</v>
      </c>
    </row>
    <row r="10" spans="1:13" ht="15.95" customHeight="1" x14ac:dyDescent="0.2">
      <c r="A10" s="9">
        <v>83</v>
      </c>
      <c r="B10" s="190" t="s">
        <v>158</v>
      </c>
      <c r="C10" s="81"/>
      <c r="D10" s="65">
        <f t="shared" si="2"/>
        <v>0</v>
      </c>
      <c r="E10" s="2" t="s">
        <v>159</v>
      </c>
      <c r="F10" s="2" t="s">
        <v>160</v>
      </c>
      <c r="G10" s="3">
        <v>21</v>
      </c>
      <c r="H10" s="15">
        <v>1300</v>
      </c>
      <c r="I10" s="3">
        <v>273</v>
      </c>
      <c r="J10" s="52">
        <f t="shared" si="1"/>
        <v>0</v>
      </c>
    </row>
    <row r="11" spans="1:13" ht="15.95" customHeight="1" x14ac:dyDescent="0.2">
      <c r="A11" s="9">
        <v>84</v>
      </c>
      <c r="B11" s="190" t="s">
        <v>161</v>
      </c>
      <c r="C11" s="81"/>
      <c r="D11" s="65">
        <f t="shared" si="2"/>
        <v>0</v>
      </c>
      <c r="E11" s="2" t="s">
        <v>162</v>
      </c>
      <c r="F11" s="2" t="s">
        <v>403</v>
      </c>
      <c r="G11" s="3">
        <v>46</v>
      </c>
      <c r="H11" s="15">
        <v>2005</v>
      </c>
      <c r="I11" s="3">
        <v>922</v>
      </c>
      <c r="J11" s="52">
        <f t="shared" si="1"/>
        <v>0</v>
      </c>
    </row>
    <row r="12" spans="1:13" ht="15.95" customHeight="1" x14ac:dyDescent="0.2">
      <c r="A12" s="9">
        <v>85</v>
      </c>
      <c r="B12" s="190" t="s">
        <v>163</v>
      </c>
      <c r="C12" s="81"/>
      <c r="D12" s="78">
        <f t="shared" si="2"/>
        <v>0</v>
      </c>
      <c r="E12" s="2" t="s">
        <v>163</v>
      </c>
      <c r="F12" s="2" t="s">
        <v>409</v>
      </c>
      <c r="G12" s="3">
        <v>39</v>
      </c>
      <c r="H12" s="15">
        <v>2113</v>
      </c>
      <c r="I12" s="3">
        <v>824</v>
      </c>
      <c r="J12" s="52">
        <f t="shared" si="1"/>
        <v>0</v>
      </c>
      <c r="M12" s="27"/>
    </row>
    <row r="13" spans="1:13" ht="15.95" customHeight="1" x14ac:dyDescent="0.2">
      <c r="A13" s="9">
        <v>86</v>
      </c>
      <c r="B13" s="190" t="s">
        <v>198</v>
      </c>
      <c r="C13" s="81"/>
      <c r="D13" s="65">
        <f t="shared" si="2"/>
        <v>0</v>
      </c>
      <c r="E13" s="2" t="s">
        <v>139</v>
      </c>
      <c r="F13" s="2" t="s">
        <v>199</v>
      </c>
      <c r="G13" s="3">
        <v>7</v>
      </c>
      <c r="H13" s="5">
        <v>1107</v>
      </c>
      <c r="I13" s="3">
        <v>77</v>
      </c>
      <c r="J13" s="52">
        <f t="shared" si="1"/>
        <v>0</v>
      </c>
    </row>
    <row r="14" spans="1:13" ht="15.95" customHeight="1" x14ac:dyDescent="0.2">
      <c r="A14" s="9">
        <v>87</v>
      </c>
      <c r="B14" s="190" t="s">
        <v>305</v>
      </c>
      <c r="C14" s="81"/>
      <c r="D14" s="65">
        <f t="shared" si="0"/>
        <v>0</v>
      </c>
      <c r="E14" s="2" t="s">
        <v>120</v>
      </c>
      <c r="F14" s="2" t="s">
        <v>118</v>
      </c>
      <c r="G14" s="3">
        <v>27</v>
      </c>
      <c r="H14" s="15">
        <v>2091</v>
      </c>
      <c r="I14" s="3">
        <v>564</v>
      </c>
      <c r="J14" s="52">
        <f t="shared" si="1"/>
        <v>0</v>
      </c>
    </row>
    <row r="15" spans="1:13" ht="15.95" customHeight="1" x14ac:dyDescent="0.2">
      <c r="A15" s="9">
        <v>88</v>
      </c>
      <c r="B15" s="190" t="s">
        <v>323</v>
      </c>
      <c r="C15" s="81"/>
      <c r="D15" s="65">
        <f t="shared" si="0"/>
        <v>0</v>
      </c>
      <c r="E15" s="137" t="s">
        <v>338</v>
      </c>
      <c r="F15" s="137" t="s">
        <v>324</v>
      </c>
      <c r="G15" s="3">
        <v>9</v>
      </c>
      <c r="H15" s="15">
        <v>946</v>
      </c>
      <c r="I15" s="3">
        <v>85</v>
      </c>
      <c r="J15" s="52">
        <f t="shared" si="1"/>
        <v>0</v>
      </c>
    </row>
    <row r="16" spans="1:13" ht="15.95" customHeight="1" x14ac:dyDescent="0.2">
      <c r="A16" s="9">
        <v>89</v>
      </c>
      <c r="B16" s="190" t="s">
        <v>164</v>
      </c>
      <c r="C16" s="81"/>
      <c r="D16" s="65">
        <f t="shared" si="0"/>
        <v>0</v>
      </c>
      <c r="E16" s="2" t="s">
        <v>24</v>
      </c>
      <c r="F16" s="2" t="s">
        <v>145</v>
      </c>
      <c r="G16" s="3">
        <v>16</v>
      </c>
      <c r="H16" s="15">
        <v>621</v>
      </c>
      <c r="I16" s="3">
        <v>99</v>
      </c>
      <c r="J16" s="52">
        <f t="shared" si="1"/>
        <v>0</v>
      </c>
    </row>
    <row r="17" spans="1:10" ht="15.95" customHeight="1" x14ac:dyDescent="0.2">
      <c r="A17" s="9">
        <v>90</v>
      </c>
      <c r="B17" s="190" t="s">
        <v>202</v>
      </c>
      <c r="C17" s="81"/>
      <c r="D17" s="65">
        <f t="shared" si="0"/>
        <v>0</v>
      </c>
      <c r="E17" s="2" t="s">
        <v>203</v>
      </c>
      <c r="F17" s="2" t="s">
        <v>204</v>
      </c>
      <c r="G17" s="3">
        <v>15</v>
      </c>
      <c r="H17" s="15">
        <v>954</v>
      </c>
      <c r="I17" s="3">
        <v>143</v>
      </c>
      <c r="J17" s="52">
        <f t="shared" si="1"/>
        <v>0</v>
      </c>
    </row>
    <row r="18" spans="1:10" ht="15.95" customHeight="1" x14ac:dyDescent="0.2">
      <c r="A18" s="9">
        <v>91</v>
      </c>
      <c r="B18" s="190" t="s">
        <v>165</v>
      </c>
      <c r="C18" s="81"/>
      <c r="D18" s="65">
        <f t="shared" si="0"/>
        <v>0</v>
      </c>
      <c r="E18" s="2" t="s">
        <v>166</v>
      </c>
      <c r="F18" s="2" t="s">
        <v>141</v>
      </c>
      <c r="G18" s="3">
        <v>10</v>
      </c>
      <c r="H18" s="15">
        <v>942</v>
      </c>
      <c r="I18" s="3">
        <v>94</v>
      </c>
      <c r="J18" s="52">
        <f t="shared" si="1"/>
        <v>0</v>
      </c>
    </row>
    <row r="19" spans="1:10" ht="15.95" customHeight="1" x14ac:dyDescent="0.2">
      <c r="A19" s="9">
        <v>92</v>
      </c>
      <c r="B19" s="190" t="s">
        <v>167</v>
      </c>
      <c r="C19" s="81"/>
      <c r="D19" s="78">
        <f t="shared" si="0"/>
        <v>0</v>
      </c>
      <c r="E19" s="2" t="s">
        <v>72</v>
      </c>
      <c r="F19" s="2" t="s">
        <v>168</v>
      </c>
      <c r="G19" s="3">
        <v>46</v>
      </c>
      <c r="H19" s="15">
        <v>2224</v>
      </c>
      <c r="I19" s="15">
        <v>1023</v>
      </c>
      <c r="J19" s="143">
        <f t="shared" si="1"/>
        <v>0</v>
      </c>
    </row>
    <row r="20" spans="1:10" ht="15.95" customHeight="1" x14ac:dyDescent="0.2">
      <c r="A20" s="9">
        <v>93</v>
      </c>
      <c r="B20" s="190" t="s">
        <v>309</v>
      </c>
      <c r="C20" s="81"/>
      <c r="D20" s="65">
        <f t="shared" si="0"/>
        <v>0</v>
      </c>
      <c r="E20" s="2" t="s">
        <v>196</v>
      </c>
      <c r="F20" s="2" t="s">
        <v>197</v>
      </c>
      <c r="G20" s="3">
        <v>12</v>
      </c>
      <c r="H20" s="15">
        <v>878</v>
      </c>
      <c r="I20" s="3">
        <v>105</v>
      </c>
      <c r="J20" s="52">
        <f t="shared" si="1"/>
        <v>0</v>
      </c>
    </row>
    <row r="21" spans="1:10" ht="15.95" customHeight="1" x14ac:dyDescent="0.2">
      <c r="A21" s="9">
        <v>94</v>
      </c>
      <c r="B21" s="190" t="s">
        <v>169</v>
      </c>
      <c r="C21" s="81"/>
      <c r="D21" s="65">
        <f t="shared" si="0"/>
        <v>0</v>
      </c>
      <c r="E21" s="2" t="s">
        <v>170</v>
      </c>
      <c r="F21" s="2" t="s">
        <v>241</v>
      </c>
      <c r="G21" s="3">
        <v>27</v>
      </c>
      <c r="H21" s="15">
        <v>1258</v>
      </c>
      <c r="I21" s="3">
        <v>340</v>
      </c>
      <c r="J21" s="52">
        <f t="shared" si="1"/>
        <v>0</v>
      </c>
    </row>
    <row r="22" spans="1:10" ht="15.95" customHeight="1" x14ac:dyDescent="0.2">
      <c r="A22" s="9">
        <v>95</v>
      </c>
      <c r="B22" s="190" t="s">
        <v>171</v>
      </c>
      <c r="C22" s="81"/>
      <c r="D22" s="65">
        <f t="shared" si="0"/>
        <v>0</v>
      </c>
      <c r="E22" s="2" t="s">
        <v>172</v>
      </c>
      <c r="F22" s="2" t="s">
        <v>173</v>
      </c>
      <c r="G22" s="3">
        <v>20</v>
      </c>
      <c r="H22" s="15">
        <v>1166</v>
      </c>
      <c r="I22" s="3">
        <v>233</v>
      </c>
      <c r="J22" s="52">
        <f t="shared" si="1"/>
        <v>0</v>
      </c>
    </row>
    <row r="23" spans="1:10" ht="15.95" customHeight="1" x14ac:dyDescent="0.2">
      <c r="A23" s="9">
        <v>96</v>
      </c>
      <c r="B23" s="190" t="s">
        <v>174</v>
      </c>
      <c r="C23" s="81"/>
      <c r="D23" s="65">
        <f t="shared" si="0"/>
        <v>0</v>
      </c>
      <c r="E23" s="2" t="s">
        <v>415</v>
      </c>
      <c r="F23" s="137" t="s">
        <v>302</v>
      </c>
      <c r="G23" s="3">
        <v>33</v>
      </c>
      <c r="H23" s="15">
        <v>2503</v>
      </c>
      <c r="I23" s="3">
        <v>826</v>
      </c>
      <c r="J23" s="52">
        <f t="shared" si="1"/>
        <v>0</v>
      </c>
    </row>
    <row r="24" spans="1:10" ht="15.95" customHeight="1" x14ac:dyDescent="0.2">
      <c r="A24" s="9">
        <v>97</v>
      </c>
      <c r="B24" s="190" t="s">
        <v>175</v>
      </c>
      <c r="C24" s="81"/>
      <c r="D24" s="65">
        <f t="shared" si="0"/>
        <v>0</v>
      </c>
      <c r="E24" s="2" t="s">
        <v>176</v>
      </c>
      <c r="F24" s="2" t="s">
        <v>75</v>
      </c>
      <c r="G24" s="3">
        <v>11</v>
      </c>
      <c r="H24" s="5">
        <v>1279</v>
      </c>
      <c r="I24" s="3">
        <v>141</v>
      </c>
      <c r="J24" s="52">
        <f t="shared" ref="J24:J27" si="3">IF(D24=1,I24,0)</f>
        <v>0</v>
      </c>
    </row>
    <row r="25" spans="1:10" ht="15.95" customHeight="1" x14ac:dyDescent="0.2">
      <c r="A25" s="9">
        <v>98</v>
      </c>
      <c r="B25" s="190" t="s">
        <v>177</v>
      </c>
      <c r="C25" s="81"/>
      <c r="D25" s="65">
        <f t="shared" si="0"/>
        <v>0</v>
      </c>
      <c r="E25" s="2" t="s">
        <v>178</v>
      </c>
      <c r="F25" s="2" t="s">
        <v>179</v>
      </c>
      <c r="G25" s="3">
        <v>12</v>
      </c>
      <c r="H25" s="5">
        <v>1092</v>
      </c>
      <c r="I25" s="3">
        <v>131</v>
      </c>
      <c r="J25" s="52">
        <f t="shared" si="3"/>
        <v>0</v>
      </c>
    </row>
    <row r="26" spans="1:10" ht="15.95" customHeight="1" x14ac:dyDescent="0.2">
      <c r="A26" s="9">
        <v>99</v>
      </c>
      <c r="B26" s="190" t="s">
        <v>180</v>
      </c>
      <c r="C26" s="81"/>
      <c r="D26" s="65">
        <f t="shared" si="0"/>
        <v>0</v>
      </c>
      <c r="E26" s="2" t="s">
        <v>181</v>
      </c>
      <c r="F26" s="2" t="s">
        <v>45</v>
      </c>
      <c r="G26" s="3">
        <v>10</v>
      </c>
      <c r="H26" s="5">
        <v>1631</v>
      </c>
      <c r="I26" s="3">
        <v>163</v>
      </c>
      <c r="J26" s="52">
        <f t="shared" si="3"/>
        <v>0</v>
      </c>
    </row>
    <row r="27" spans="1:10" ht="15.95" customHeight="1" x14ac:dyDescent="0.2">
      <c r="A27" s="9">
        <v>100</v>
      </c>
      <c r="B27" s="190" t="s">
        <v>182</v>
      </c>
      <c r="C27" s="81"/>
      <c r="D27" s="65">
        <f t="shared" si="0"/>
        <v>0</v>
      </c>
      <c r="E27" s="2" t="s">
        <v>183</v>
      </c>
      <c r="F27" s="2" t="s">
        <v>184</v>
      </c>
      <c r="G27" s="3">
        <v>13</v>
      </c>
      <c r="H27" s="5">
        <v>943</v>
      </c>
      <c r="I27" s="3">
        <v>123</v>
      </c>
      <c r="J27" s="52">
        <f t="shared" si="3"/>
        <v>0</v>
      </c>
    </row>
    <row r="28" spans="1:10" ht="15.75" hidden="1" customHeight="1" x14ac:dyDescent="0.2">
      <c r="A28" s="57"/>
      <c r="B28" s="58"/>
      <c r="C28" s="79"/>
      <c r="D28" s="70">
        <f t="shared" si="0"/>
        <v>0</v>
      </c>
      <c r="E28" s="28"/>
      <c r="F28" s="28"/>
      <c r="G28" s="71"/>
      <c r="H28" s="61"/>
      <c r="I28" s="62"/>
      <c r="J28" s="63"/>
    </row>
    <row r="29" spans="1:10" ht="15.95" customHeight="1" thickBot="1" x14ac:dyDescent="0.3">
      <c r="A29" s="14"/>
      <c r="B29" s="365" t="s">
        <v>218</v>
      </c>
      <c r="C29" s="365"/>
      <c r="D29" s="55">
        <f>SUM(D3:D27)</f>
        <v>0</v>
      </c>
      <c r="E29" s="13"/>
      <c r="F29" s="13"/>
      <c r="G29" s="13"/>
      <c r="H29" s="25"/>
      <c r="I29" s="22">
        <f>SUM(I3:I27)</f>
        <v>7807</v>
      </c>
      <c r="J29" s="53">
        <f>SUM(J3:J27)</f>
        <v>0</v>
      </c>
    </row>
    <row r="30" spans="1:10" ht="15.95" customHeight="1" x14ac:dyDescent="0.2"/>
    <row r="31" spans="1:10" ht="15" customHeight="1" x14ac:dyDescent="0.2"/>
    <row r="32" spans="1:10" ht="15" customHeight="1" x14ac:dyDescent="0.2">
      <c r="C32" s="148"/>
      <c r="D32" s="148"/>
      <c r="E32" s="148"/>
      <c r="F32" s="148"/>
      <c r="G32" s="148"/>
      <c r="H32" s="148"/>
      <c r="I32" s="148"/>
    </row>
    <row r="33" spans="3:13" ht="15" customHeight="1" x14ac:dyDescent="0.2">
      <c r="C33" s="148"/>
      <c r="D33" s="148"/>
      <c r="E33" s="148"/>
      <c r="F33" s="148"/>
      <c r="G33" s="148"/>
      <c r="H33" s="148"/>
      <c r="I33" s="148"/>
    </row>
    <row r="34" spans="3:13" ht="15" customHeight="1" x14ac:dyDescent="0.2">
      <c r="C34" s="148"/>
      <c r="D34" s="148"/>
      <c r="E34" s="148"/>
      <c r="F34" s="148"/>
      <c r="G34" s="148"/>
      <c r="H34" s="148"/>
      <c r="I34" s="148"/>
    </row>
    <row r="35" spans="3:13" x14ac:dyDescent="0.2">
      <c r="M35" s="28"/>
    </row>
  </sheetData>
  <sheetProtection algorithmName="SHA-512" hashValue="OECWT4JsdaWrkHe2VECYr0XaU6QE/mNTieWO+86VxbTm0e8M1BRqsDAkuI8iwHGtDR74gEov+auHK8m43yrt5Q==" saltValue="LcO1AoLUKL/zz6/31WwxeA==" spinCount="100000" sheet="1" objects="1" scenarios="1"/>
  <protectedRanges>
    <protectedRange sqref="C3:C14 C16:C27" name="Bereich1_2_1"/>
    <protectedRange sqref="C15" name="Bereich1"/>
  </protectedRanges>
  <mergeCells count="1">
    <mergeCell ref="B29:C29"/>
  </mergeCells>
  <phoneticPr fontId="0" type="noConversion"/>
  <conditionalFormatting sqref="D19 D28 D3:D12 D14:D16">
    <cfRule type="cellIs" dxfId="72" priority="221" stopIfTrue="1" operator="greaterThan">
      <formula>$D$28</formula>
    </cfRule>
  </conditionalFormatting>
  <conditionalFormatting sqref="J28">
    <cfRule type="cellIs" dxfId="71" priority="222" stopIfTrue="1" operator="greaterThan">
      <formula>#REF!</formula>
    </cfRule>
  </conditionalFormatting>
  <conditionalFormatting sqref="J18">
    <cfRule type="cellIs" dxfId="70" priority="187" stopIfTrue="1" operator="greaterThan">
      <formula>$D$5</formula>
    </cfRule>
  </conditionalFormatting>
  <conditionalFormatting sqref="D17">
    <cfRule type="cellIs" dxfId="69" priority="156" stopIfTrue="1" operator="greaterThan">
      <formula>$D$28</formula>
    </cfRule>
  </conditionalFormatting>
  <conditionalFormatting sqref="D18">
    <cfRule type="cellIs" dxfId="68" priority="155" stopIfTrue="1" operator="greaterThan">
      <formula>$D$28</formula>
    </cfRule>
  </conditionalFormatting>
  <conditionalFormatting sqref="D20">
    <cfRule type="cellIs" dxfId="67" priority="154" stopIfTrue="1" operator="greaterThan">
      <formula>$D$28</formula>
    </cfRule>
  </conditionalFormatting>
  <conditionalFormatting sqref="D21">
    <cfRule type="cellIs" dxfId="66" priority="153" stopIfTrue="1" operator="greaterThan">
      <formula>$D$28</formula>
    </cfRule>
  </conditionalFormatting>
  <conditionalFormatting sqref="D22">
    <cfRule type="cellIs" dxfId="65" priority="152" stopIfTrue="1" operator="greaterThan">
      <formula>$D$28</formula>
    </cfRule>
  </conditionalFormatting>
  <conditionalFormatting sqref="D23">
    <cfRule type="cellIs" dxfId="64" priority="151" stopIfTrue="1" operator="greaterThan">
      <formula>$D$28</formula>
    </cfRule>
  </conditionalFormatting>
  <conditionalFormatting sqref="D24">
    <cfRule type="cellIs" dxfId="63" priority="150" stopIfTrue="1" operator="greaterThan">
      <formula>$D$28</formula>
    </cfRule>
  </conditionalFormatting>
  <conditionalFormatting sqref="D25">
    <cfRule type="cellIs" dxfId="62" priority="149" stopIfTrue="1" operator="greaterThan">
      <formula>$D$28</formula>
    </cfRule>
  </conditionalFormatting>
  <conditionalFormatting sqref="D26">
    <cfRule type="cellIs" dxfId="61" priority="148" stopIfTrue="1" operator="greaterThan">
      <formula>$D$28</formula>
    </cfRule>
  </conditionalFormatting>
  <conditionalFormatting sqref="D27">
    <cfRule type="cellIs" dxfId="60" priority="147" stopIfTrue="1" operator="greaterThan">
      <formula>$D$28</formula>
    </cfRule>
  </conditionalFormatting>
  <conditionalFormatting sqref="J20">
    <cfRule type="cellIs" dxfId="59" priority="146" stopIfTrue="1" operator="greaterThan">
      <formula>$D$5</formula>
    </cfRule>
  </conditionalFormatting>
  <conditionalFormatting sqref="J21">
    <cfRule type="cellIs" dxfId="58" priority="145" stopIfTrue="1" operator="greaterThan">
      <formula>$D$5</formula>
    </cfRule>
  </conditionalFormatting>
  <conditionalFormatting sqref="J22">
    <cfRule type="cellIs" dxfId="57" priority="144" stopIfTrue="1" operator="greaterThan">
      <formula>$D$5</formula>
    </cfRule>
  </conditionalFormatting>
  <conditionalFormatting sqref="J23">
    <cfRule type="cellIs" dxfId="56" priority="143" stopIfTrue="1" operator="greaterThan">
      <formula>$D$5</formula>
    </cfRule>
  </conditionalFormatting>
  <conditionalFormatting sqref="J24">
    <cfRule type="cellIs" dxfId="55" priority="141" stopIfTrue="1" operator="greaterThan">
      <formula>$D$5</formula>
    </cfRule>
  </conditionalFormatting>
  <conditionalFormatting sqref="J25">
    <cfRule type="cellIs" dxfId="54" priority="140" stopIfTrue="1" operator="greaterThan">
      <formula>$D$5</formula>
    </cfRule>
  </conditionalFormatting>
  <conditionalFormatting sqref="J26">
    <cfRule type="cellIs" dxfId="53" priority="139" stopIfTrue="1" operator="greaterThan">
      <formula>$D$5</formula>
    </cfRule>
  </conditionalFormatting>
  <conditionalFormatting sqref="J27">
    <cfRule type="cellIs" dxfId="52" priority="138" stopIfTrue="1" operator="greaterThan">
      <formula>$D$5</formula>
    </cfRule>
  </conditionalFormatting>
  <conditionalFormatting sqref="M12">
    <cfRule type="cellIs" dxfId="51" priority="131" stopIfTrue="1" operator="greaterThan">
      <formula>$D$5</formula>
    </cfRule>
  </conditionalFormatting>
  <conditionalFormatting sqref="J17">
    <cfRule type="cellIs" dxfId="50" priority="130" stopIfTrue="1" operator="greaterThan">
      <formula>$D$5</formula>
    </cfRule>
  </conditionalFormatting>
  <conditionalFormatting sqref="J16">
    <cfRule type="cellIs" dxfId="49" priority="129" stopIfTrue="1" operator="greaterThan">
      <formula>$D$5</formula>
    </cfRule>
  </conditionalFormatting>
  <conditionalFormatting sqref="J13">
    <cfRule type="cellIs" dxfId="48" priority="126" stopIfTrue="1" operator="greaterThan">
      <formula>$D$5</formula>
    </cfRule>
  </conditionalFormatting>
  <conditionalFormatting sqref="J12">
    <cfRule type="cellIs" dxfId="47" priority="125" stopIfTrue="1" operator="greaterThan">
      <formula>$D$5</formula>
    </cfRule>
  </conditionalFormatting>
  <conditionalFormatting sqref="J11">
    <cfRule type="cellIs" dxfId="46" priority="124" stopIfTrue="1" operator="greaterThan">
      <formula>$D$5</formula>
    </cfRule>
  </conditionalFormatting>
  <conditionalFormatting sqref="J10">
    <cfRule type="cellIs" dxfId="45" priority="123" stopIfTrue="1" operator="greaterThan">
      <formula>$D$5</formula>
    </cfRule>
  </conditionalFormatting>
  <conditionalFormatting sqref="J9">
    <cfRule type="cellIs" dxfId="44" priority="122" stopIfTrue="1" operator="greaterThan">
      <formula>$D$5</formula>
    </cfRule>
  </conditionalFormatting>
  <conditionalFormatting sqref="J8">
    <cfRule type="cellIs" dxfId="43" priority="121" stopIfTrue="1" operator="greaterThan">
      <formula>$D$5</formula>
    </cfRule>
  </conditionalFormatting>
  <conditionalFormatting sqref="J7">
    <cfRule type="cellIs" dxfId="42" priority="120" stopIfTrue="1" operator="greaterThan">
      <formula>$D$5</formula>
    </cfRule>
  </conditionalFormatting>
  <conditionalFormatting sqref="J6">
    <cfRule type="cellIs" dxfId="41" priority="119" stopIfTrue="1" operator="greaterThan">
      <formula>$D$5</formula>
    </cfRule>
  </conditionalFormatting>
  <conditionalFormatting sqref="J4:J5">
    <cfRule type="cellIs" dxfId="40" priority="118" stopIfTrue="1" operator="greaterThan">
      <formula>$D$5</formula>
    </cfRule>
  </conditionalFormatting>
  <conditionalFormatting sqref="J13">
    <cfRule type="cellIs" dxfId="39" priority="74" stopIfTrue="1" operator="greaterThan">
      <formula>$D$5</formula>
    </cfRule>
  </conditionalFormatting>
  <conditionalFormatting sqref="J12">
    <cfRule type="cellIs" dxfId="38" priority="73" stopIfTrue="1" operator="greaterThan">
      <formula>$D$5</formula>
    </cfRule>
  </conditionalFormatting>
  <conditionalFormatting sqref="J11">
    <cfRule type="cellIs" dxfId="37" priority="72" stopIfTrue="1" operator="greaterThan">
      <formula>$D$5</formula>
    </cfRule>
  </conditionalFormatting>
  <conditionalFormatting sqref="J10">
    <cfRule type="cellIs" dxfId="36" priority="71" stopIfTrue="1" operator="greaterThan">
      <formula>$D$5</formula>
    </cfRule>
  </conditionalFormatting>
  <conditionalFormatting sqref="J9">
    <cfRule type="cellIs" dxfId="35" priority="70" stopIfTrue="1" operator="greaterThan">
      <formula>$D$5</formula>
    </cfRule>
  </conditionalFormatting>
  <conditionalFormatting sqref="J8">
    <cfRule type="cellIs" dxfId="34" priority="69" stopIfTrue="1" operator="greaterThan">
      <formula>$D$5</formula>
    </cfRule>
  </conditionalFormatting>
  <conditionalFormatting sqref="J7">
    <cfRule type="cellIs" dxfId="33" priority="68" stopIfTrue="1" operator="greaterThan">
      <formula>$D$5</formula>
    </cfRule>
  </conditionalFormatting>
  <conditionalFormatting sqref="J6">
    <cfRule type="cellIs" dxfId="32" priority="67" stopIfTrue="1" operator="greaterThan">
      <formula>$D$5</formula>
    </cfRule>
  </conditionalFormatting>
  <conditionalFormatting sqref="D13">
    <cfRule type="cellIs" dxfId="31" priority="65" stopIfTrue="1" operator="greaterThan">
      <formula>$D$28</formula>
    </cfRule>
  </conditionalFormatting>
  <conditionalFormatting sqref="J14">
    <cfRule type="cellIs" dxfId="30" priority="64" stopIfTrue="1" operator="greaterThan">
      <formula>$D$5</formula>
    </cfRule>
  </conditionalFormatting>
  <conditionalFormatting sqref="J15">
    <cfRule type="cellIs" dxfId="29" priority="62" stopIfTrue="1" operator="greaterThan">
      <formula>$D$5</formula>
    </cfRule>
  </conditionalFormatting>
  <conditionalFormatting sqref="J19">
    <cfRule type="cellIs" dxfId="28" priority="54" stopIfTrue="1" operator="greaterThan">
      <formula>$D$5</formula>
    </cfRule>
  </conditionalFormatting>
  <conditionalFormatting sqref="J3">
    <cfRule type="cellIs" dxfId="27" priority="51" stopIfTrue="1" operator="greaterThan">
      <formula>$D$5</formula>
    </cfRule>
  </conditionalFormatting>
  <conditionalFormatting sqref="C3">
    <cfRule type="cellIs" priority="26" stopIfTrue="1" operator="between">
      <formula>41640</formula>
      <formula>42004</formula>
    </cfRule>
  </conditionalFormatting>
  <conditionalFormatting sqref="C4">
    <cfRule type="cellIs" priority="25" stopIfTrue="1" operator="between">
      <formula>41640</formula>
      <formula>42004</formula>
    </cfRule>
  </conditionalFormatting>
  <conditionalFormatting sqref="C5">
    <cfRule type="cellIs" priority="24" stopIfTrue="1" operator="between">
      <formula>41640</formula>
      <formula>42004</formula>
    </cfRule>
  </conditionalFormatting>
  <conditionalFormatting sqref="C6">
    <cfRule type="cellIs" priority="23" stopIfTrue="1" operator="between">
      <formula>41640</formula>
      <formula>42004</formula>
    </cfRule>
  </conditionalFormatting>
  <conditionalFormatting sqref="C7">
    <cfRule type="cellIs" priority="22" stopIfTrue="1" operator="between">
      <formula>41640</formula>
      <formula>42004</formula>
    </cfRule>
  </conditionalFormatting>
  <conditionalFormatting sqref="C8">
    <cfRule type="cellIs" priority="21" stopIfTrue="1" operator="between">
      <formula>41640</formula>
      <formula>42004</formula>
    </cfRule>
  </conditionalFormatting>
  <conditionalFormatting sqref="C9">
    <cfRule type="cellIs" priority="20" stopIfTrue="1" operator="between">
      <formula>41640</formula>
      <formula>42004</formula>
    </cfRule>
  </conditionalFormatting>
  <conditionalFormatting sqref="C10">
    <cfRule type="cellIs" priority="19" stopIfTrue="1" operator="between">
      <formula>41640</formula>
      <formula>42004</formula>
    </cfRule>
  </conditionalFormatting>
  <conditionalFormatting sqref="C11">
    <cfRule type="cellIs" priority="18" stopIfTrue="1" operator="between">
      <formula>41640</formula>
      <formula>42004</formula>
    </cfRule>
  </conditionalFormatting>
  <conditionalFormatting sqref="C12">
    <cfRule type="cellIs" priority="17" stopIfTrue="1" operator="between">
      <formula>41640</formula>
      <formula>42004</formula>
    </cfRule>
  </conditionalFormatting>
  <conditionalFormatting sqref="C13">
    <cfRule type="cellIs" priority="16" stopIfTrue="1" operator="between">
      <formula>41640</formula>
      <formula>42004</formula>
    </cfRule>
  </conditionalFormatting>
  <conditionalFormatting sqref="C14">
    <cfRule type="cellIs" priority="15" stopIfTrue="1" operator="between">
      <formula>41640</formula>
      <formula>42004</formula>
    </cfRule>
  </conditionalFormatting>
  <conditionalFormatting sqref="C16">
    <cfRule type="cellIs" priority="13" stopIfTrue="1" operator="between">
      <formula>41640</formula>
      <formula>42004</formula>
    </cfRule>
  </conditionalFormatting>
  <conditionalFormatting sqref="C17">
    <cfRule type="cellIs" priority="12" stopIfTrue="1" operator="between">
      <formula>41640</formula>
      <formula>42004</formula>
    </cfRule>
  </conditionalFormatting>
  <conditionalFormatting sqref="C18">
    <cfRule type="cellIs" priority="11" stopIfTrue="1" operator="between">
      <formula>41640</formula>
      <formula>42004</formula>
    </cfRule>
  </conditionalFormatting>
  <conditionalFormatting sqref="C19">
    <cfRule type="cellIs" priority="10" stopIfTrue="1" operator="between">
      <formula>41640</formula>
      <formula>42004</formula>
    </cfRule>
  </conditionalFormatting>
  <conditionalFormatting sqref="C20">
    <cfRule type="cellIs" priority="9" stopIfTrue="1" operator="between">
      <formula>41640</formula>
      <formula>42004</formula>
    </cfRule>
  </conditionalFormatting>
  <conditionalFormatting sqref="C21">
    <cfRule type="cellIs" priority="8" stopIfTrue="1" operator="between">
      <formula>41640</formula>
      <formula>42004</formula>
    </cfRule>
  </conditionalFormatting>
  <conditionalFormatting sqref="C22">
    <cfRule type="cellIs" priority="7" stopIfTrue="1" operator="between">
      <formula>41640</formula>
      <formula>42004</formula>
    </cfRule>
  </conditionalFormatting>
  <conditionalFormatting sqref="C23">
    <cfRule type="cellIs" priority="6" stopIfTrue="1" operator="between">
      <formula>41640</formula>
      <formula>42004</formula>
    </cfRule>
  </conditionalFormatting>
  <conditionalFormatting sqref="C24">
    <cfRule type="cellIs" priority="5" stopIfTrue="1" operator="between">
      <formula>41640</formula>
      <formula>42004</formula>
    </cfRule>
  </conditionalFormatting>
  <conditionalFormatting sqref="C25">
    <cfRule type="cellIs" priority="4" stopIfTrue="1" operator="between">
      <formula>41640</formula>
      <formula>42004</formula>
    </cfRule>
  </conditionalFormatting>
  <conditionalFormatting sqref="C26">
    <cfRule type="cellIs" priority="3" stopIfTrue="1" operator="between">
      <formula>41640</formula>
      <formula>42004</formula>
    </cfRule>
  </conditionalFormatting>
  <conditionalFormatting sqref="C27">
    <cfRule type="cellIs" priority="2" stopIfTrue="1" operator="between">
      <formula>41640</formula>
      <formula>42004</formula>
    </cfRule>
  </conditionalFormatting>
  <conditionalFormatting sqref="C15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3:C27">
      <formula1>43160</formula1>
      <formula2>43404</formula2>
    </dataValidation>
  </dataValidations>
  <hyperlinks>
    <hyperlink ref="B4" r:id="rId1"/>
    <hyperlink ref="B5" r:id="rId2"/>
    <hyperlink ref="B16" r:id="rId3"/>
    <hyperlink ref="B17" r:id="rId4"/>
    <hyperlink ref="B18" r:id="rId5"/>
    <hyperlink ref="B19" r:id="rId6"/>
    <hyperlink ref="B20" r:id="rId7"/>
    <hyperlink ref="B21" r:id="rId8"/>
    <hyperlink ref="B22" r:id="rId9"/>
    <hyperlink ref="B23" r:id="rId10"/>
    <hyperlink ref="B24" r:id="rId11"/>
    <hyperlink ref="B25" r:id="rId12"/>
    <hyperlink ref="B26" r:id="rId13"/>
    <hyperlink ref="B27" r:id="rId14"/>
    <hyperlink ref="B13" r:id="rId15"/>
    <hyperlink ref="B14" r:id="rId16"/>
    <hyperlink ref="B15" r:id="rId17"/>
    <hyperlink ref="B12" r:id="rId18"/>
    <hyperlink ref="B11" r:id="rId19"/>
    <hyperlink ref="B10" r:id="rId20"/>
    <hyperlink ref="B9" r:id="rId21"/>
    <hyperlink ref="B8" r:id="rId22"/>
    <hyperlink ref="B7" r:id="rId23"/>
    <hyperlink ref="B6" r:id="rId24"/>
    <hyperlink ref="B3" r:id="rId25"/>
  </hyperlinks>
  <pageMargins left="0.78740157480314965" right="0.78740157480314965" top="0.86614173228346458" bottom="0.98425196850393704" header="0.51181102362204722" footer="0.51181102362204722"/>
  <pageSetup paperSize="9" orientation="landscape" r:id="rId26"/>
  <headerFooter alignWithMargins="0">
    <oddFooter>&amp;L&amp;"Arial,Fett"&amp;11FMS Pässewettbewerb 2018&amp;C&amp;"Arial,Fett"&amp;11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G27" sqref="G27"/>
    </sheetView>
  </sheetViews>
  <sheetFormatPr baseColWidth="10" defaultColWidth="11.42578125" defaultRowHeight="12.75" x14ac:dyDescent="0.2"/>
  <cols>
    <col min="1" max="1" width="7.42578125" customWidth="1"/>
    <col min="2" max="2" width="20.42578125" customWidth="1"/>
    <col min="3" max="3" width="11.28515625" customWidth="1"/>
    <col min="4" max="4" width="3.85546875" customWidth="1"/>
    <col min="5" max="5" width="20.85546875" customWidth="1"/>
    <col min="6" max="6" width="15.140625" customWidth="1"/>
    <col min="7" max="7" width="10.7109375" customWidth="1"/>
    <col min="10" max="10" width="12.7109375" customWidth="1"/>
  </cols>
  <sheetData>
    <row r="1" spans="1:10" ht="24.95" customHeight="1" x14ac:dyDescent="0.25">
      <c r="A1" s="10" t="s">
        <v>345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7.9" customHeight="1" thickBot="1" x14ac:dyDescent="0.25">
      <c r="A2" s="154"/>
      <c r="B2" s="13"/>
      <c r="C2" s="13"/>
      <c r="D2" s="13"/>
      <c r="E2" s="13"/>
      <c r="F2" s="13"/>
      <c r="G2" s="13"/>
      <c r="H2" s="13"/>
      <c r="I2" s="13"/>
      <c r="J2" s="155"/>
    </row>
    <row r="3" spans="1:10" ht="20.25" customHeight="1" thickBot="1" x14ac:dyDescent="0.3">
      <c r="A3" s="156" t="s">
        <v>266</v>
      </c>
      <c r="B3" s="157"/>
      <c r="C3" s="158"/>
      <c r="D3" s="158"/>
      <c r="E3" s="158"/>
      <c r="F3" s="158"/>
      <c r="G3" s="158"/>
      <c r="H3" s="158"/>
      <c r="I3" s="158"/>
      <c r="J3" s="159"/>
    </row>
    <row r="4" spans="1:10" ht="18" customHeight="1" thickBot="1" x14ac:dyDescent="0.3">
      <c r="A4" s="89" t="s">
        <v>277</v>
      </c>
      <c r="B4" s="90"/>
      <c r="C4" s="90"/>
      <c r="D4" s="90"/>
      <c r="E4" s="90"/>
      <c r="F4" s="90"/>
      <c r="G4" s="90"/>
      <c r="H4" s="90"/>
      <c r="I4" s="91"/>
      <c r="J4" s="160"/>
    </row>
    <row r="5" spans="1:10" ht="18" customHeight="1" thickBot="1" x14ac:dyDescent="0.3">
      <c r="A5" s="6" t="s">
        <v>214</v>
      </c>
      <c r="B5" s="84" t="s">
        <v>0</v>
      </c>
      <c r="C5" s="44" t="s">
        <v>10</v>
      </c>
      <c r="D5" s="7" t="s">
        <v>201</v>
      </c>
      <c r="E5" s="7" t="s">
        <v>1</v>
      </c>
      <c r="F5" s="7" t="s">
        <v>2</v>
      </c>
      <c r="G5" s="8" t="s">
        <v>3</v>
      </c>
      <c r="H5" s="8" t="s">
        <v>4</v>
      </c>
      <c r="I5" s="8" t="s">
        <v>5</v>
      </c>
      <c r="J5" s="107" t="s">
        <v>11</v>
      </c>
    </row>
    <row r="6" spans="1:10" ht="15.95" customHeight="1" x14ac:dyDescent="0.2">
      <c r="A6" s="73">
        <v>101</v>
      </c>
      <c r="B6" s="192" t="s">
        <v>303</v>
      </c>
      <c r="C6" s="81"/>
      <c r="D6" s="32">
        <f t="shared" ref="D6:D13" si="0">IF(C6,1,0)</f>
        <v>0</v>
      </c>
      <c r="E6" s="26" t="s">
        <v>246</v>
      </c>
      <c r="F6" s="26" t="s">
        <v>257</v>
      </c>
      <c r="G6" s="66">
        <v>15</v>
      </c>
      <c r="H6" s="80">
        <v>1074</v>
      </c>
      <c r="I6" s="66">
        <v>161</v>
      </c>
      <c r="J6" s="165">
        <f>IF(D6=1,I6,0)</f>
        <v>0</v>
      </c>
    </row>
    <row r="7" spans="1:10" ht="15.95" customHeight="1" x14ac:dyDescent="0.2">
      <c r="A7" s="73">
        <v>102</v>
      </c>
      <c r="B7" s="191" t="s">
        <v>313</v>
      </c>
      <c r="C7" s="81"/>
      <c r="D7" s="65">
        <f t="shared" si="0"/>
        <v>0</v>
      </c>
      <c r="E7" s="233" t="s">
        <v>314</v>
      </c>
      <c r="F7" s="137" t="s">
        <v>315</v>
      </c>
      <c r="G7" s="234">
        <v>19</v>
      </c>
      <c r="H7" s="4">
        <v>808</v>
      </c>
      <c r="I7" s="235">
        <v>154</v>
      </c>
      <c r="J7" s="52">
        <f>IF(D7=1,I7,0)</f>
        <v>0</v>
      </c>
    </row>
    <row r="8" spans="1:10" ht="15.95" customHeight="1" x14ac:dyDescent="0.2">
      <c r="A8" s="73">
        <v>103</v>
      </c>
      <c r="B8" s="191" t="s">
        <v>316</v>
      </c>
      <c r="C8" s="81"/>
      <c r="D8" s="32">
        <f t="shared" si="0"/>
        <v>0</v>
      </c>
      <c r="E8" s="245" t="s">
        <v>317</v>
      </c>
      <c r="F8" s="182" t="s">
        <v>318</v>
      </c>
      <c r="G8" s="232">
        <v>19</v>
      </c>
      <c r="H8" s="80">
        <v>1364</v>
      </c>
      <c r="I8" s="3">
        <v>259</v>
      </c>
      <c r="J8" s="68">
        <f>IF(D8=1,I8,0)</f>
        <v>0</v>
      </c>
    </row>
    <row r="9" spans="1:10" ht="15.95" customHeight="1" x14ac:dyDescent="0.2">
      <c r="A9" s="73">
        <v>104</v>
      </c>
      <c r="B9" s="194" t="s">
        <v>244</v>
      </c>
      <c r="C9" s="81"/>
      <c r="D9" s="32">
        <f t="shared" si="0"/>
        <v>0</v>
      </c>
      <c r="E9" s="137" t="s">
        <v>248</v>
      </c>
      <c r="F9" s="137" t="s">
        <v>135</v>
      </c>
      <c r="G9" s="65">
        <v>8</v>
      </c>
      <c r="H9" s="4">
        <v>955</v>
      </c>
      <c r="I9" s="141">
        <v>76</v>
      </c>
      <c r="J9" s="138">
        <f t="shared" ref="J9" si="1">IF(D9=1,I9,0)</f>
        <v>0</v>
      </c>
    </row>
    <row r="10" spans="1:10" ht="15.95" customHeight="1" x14ac:dyDescent="0.2">
      <c r="A10" s="73">
        <v>105</v>
      </c>
      <c r="B10" s="191" t="s">
        <v>362</v>
      </c>
      <c r="C10" s="81"/>
      <c r="D10" s="32">
        <f t="shared" si="0"/>
        <v>0</v>
      </c>
      <c r="E10" s="137" t="s">
        <v>241</v>
      </c>
      <c r="F10" s="137" t="s">
        <v>319</v>
      </c>
      <c r="G10" s="3">
        <v>11</v>
      </c>
      <c r="H10" s="4">
        <v>1098</v>
      </c>
      <c r="I10" s="3">
        <v>121</v>
      </c>
      <c r="J10" s="138">
        <f>IF(D10=1,I10,0)</f>
        <v>0</v>
      </c>
    </row>
    <row r="11" spans="1:10" ht="15.95" customHeight="1" x14ac:dyDescent="0.2">
      <c r="A11" s="73">
        <v>106</v>
      </c>
      <c r="B11" s="237" t="s">
        <v>245</v>
      </c>
      <c r="C11" s="81"/>
      <c r="D11" s="32">
        <f t="shared" si="0"/>
        <v>0</v>
      </c>
      <c r="E11" s="179" t="s">
        <v>249</v>
      </c>
      <c r="F11" s="179" t="s">
        <v>254</v>
      </c>
      <c r="G11" s="3">
        <v>12</v>
      </c>
      <c r="H11" s="5">
        <v>978</v>
      </c>
      <c r="I11" s="3">
        <v>117</v>
      </c>
      <c r="J11" s="138">
        <f t="shared" ref="J11" si="2">IF(D11=1,I11,0)</f>
        <v>0</v>
      </c>
    </row>
    <row r="12" spans="1:10" ht="15.95" customHeight="1" x14ac:dyDescent="0.2">
      <c r="A12" s="73">
        <v>107</v>
      </c>
      <c r="B12" s="194" t="s">
        <v>363</v>
      </c>
      <c r="C12" s="81"/>
      <c r="D12" s="65">
        <f t="shared" si="0"/>
        <v>0</v>
      </c>
      <c r="E12" s="137" t="s">
        <v>369</v>
      </c>
      <c r="F12" s="137" t="s">
        <v>370</v>
      </c>
      <c r="G12" s="65">
        <v>11</v>
      </c>
      <c r="H12" s="4">
        <v>1031</v>
      </c>
      <c r="I12" s="141">
        <v>113</v>
      </c>
      <c r="J12" s="138">
        <f t="shared" ref="J12:J14" si="3">IF(D12=1,I12,0)</f>
        <v>0</v>
      </c>
    </row>
    <row r="13" spans="1:10" ht="15.95" customHeight="1" x14ac:dyDescent="0.2">
      <c r="A13" s="73">
        <v>108</v>
      </c>
      <c r="B13" s="190" t="s">
        <v>96</v>
      </c>
      <c r="C13" s="81"/>
      <c r="D13" s="32">
        <f t="shared" si="0"/>
        <v>0</v>
      </c>
      <c r="E13" s="214" t="s">
        <v>97</v>
      </c>
      <c r="F13" s="214" t="s">
        <v>98</v>
      </c>
      <c r="G13" s="215">
        <v>17</v>
      </c>
      <c r="H13" s="219">
        <v>1144</v>
      </c>
      <c r="I13" s="215">
        <v>194</v>
      </c>
      <c r="J13" s="217">
        <f t="shared" ref="J13" si="4">IF(D13=1,I13,0)</f>
        <v>0</v>
      </c>
    </row>
    <row r="14" spans="1:10" ht="15.95" customHeight="1" x14ac:dyDescent="0.2">
      <c r="A14" s="73">
        <v>109</v>
      </c>
      <c r="B14" s="237" t="s">
        <v>364</v>
      </c>
      <c r="C14" s="81"/>
      <c r="D14" s="65">
        <f t="shared" ref="D14:D15" si="5">IF(C14,1,0)</f>
        <v>0</v>
      </c>
      <c r="E14" s="238" t="s">
        <v>371</v>
      </c>
      <c r="F14" s="238" t="s">
        <v>372</v>
      </c>
      <c r="G14" s="3">
        <v>9</v>
      </c>
      <c r="H14" s="5">
        <v>838</v>
      </c>
      <c r="I14" s="3">
        <v>75</v>
      </c>
      <c r="J14" s="138">
        <f t="shared" si="3"/>
        <v>0</v>
      </c>
    </row>
    <row r="15" spans="1:10" ht="15.95" customHeight="1" x14ac:dyDescent="0.2">
      <c r="A15" s="73">
        <v>110</v>
      </c>
      <c r="B15" s="195" t="s">
        <v>292</v>
      </c>
      <c r="C15" s="81"/>
      <c r="D15" s="225">
        <f t="shared" si="5"/>
        <v>0</v>
      </c>
      <c r="E15" s="179" t="s">
        <v>293</v>
      </c>
      <c r="F15" s="179" t="s">
        <v>294</v>
      </c>
      <c r="G15" s="66">
        <v>9</v>
      </c>
      <c r="H15" s="5">
        <v>650</v>
      </c>
      <c r="I15" s="3">
        <v>59</v>
      </c>
      <c r="J15" s="68">
        <f>IF(D15=1,I15,0)</f>
        <v>0</v>
      </c>
    </row>
    <row r="16" spans="1:10" ht="15.95" customHeight="1" x14ac:dyDescent="0.2">
      <c r="A16" s="73">
        <v>111</v>
      </c>
      <c r="B16" s="190" t="s">
        <v>285</v>
      </c>
      <c r="C16" s="81"/>
      <c r="D16" s="32">
        <f>IF(C16,1,0)</f>
        <v>0</v>
      </c>
      <c r="E16" s="137" t="s">
        <v>280</v>
      </c>
      <c r="F16" s="137" t="s">
        <v>281</v>
      </c>
      <c r="G16" s="3">
        <v>7</v>
      </c>
      <c r="H16" s="5">
        <v>1086</v>
      </c>
      <c r="I16" s="3">
        <v>76</v>
      </c>
      <c r="J16" s="68">
        <f>IF(D16=1,I16,0)</f>
        <v>0</v>
      </c>
    </row>
    <row r="17" spans="1:15" ht="15.95" customHeight="1" x14ac:dyDescent="0.2">
      <c r="A17" s="73">
        <v>112</v>
      </c>
      <c r="B17" s="190" t="s">
        <v>261</v>
      </c>
      <c r="C17" s="81"/>
      <c r="D17" s="32">
        <f>IF(C17,1,0)</f>
        <v>0</v>
      </c>
      <c r="E17" s="2" t="s">
        <v>262</v>
      </c>
      <c r="F17" s="2" t="s">
        <v>263</v>
      </c>
      <c r="G17" s="3">
        <v>15</v>
      </c>
      <c r="H17" s="5">
        <v>1200</v>
      </c>
      <c r="I17" s="3">
        <v>180</v>
      </c>
      <c r="J17" s="138">
        <f>IF(D17=1,I17,0)</f>
        <v>0</v>
      </c>
    </row>
    <row r="18" spans="1:15" ht="15.95" customHeight="1" x14ac:dyDescent="0.2">
      <c r="A18" s="73">
        <v>113</v>
      </c>
      <c r="B18" s="236" t="s">
        <v>251</v>
      </c>
      <c r="C18" s="81"/>
      <c r="D18" s="32">
        <f>IF(C18,1,0)</f>
        <v>0</v>
      </c>
      <c r="E18" s="137" t="s">
        <v>252</v>
      </c>
      <c r="F18" s="137" t="s">
        <v>284</v>
      </c>
      <c r="G18" s="3">
        <v>8</v>
      </c>
      <c r="H18" s="5">
        <v>733</v>
      </c>
      <c r="I18" s="3">
        <v>59</v>
      </c>
      <c r="J18" s="138">
        <f t="shared" ref="J18" si="6">IF(D18=1,I18,0)</f>
        <v>0</v>
      </c>
    </row>
    <row r="19" spans="1:15" ht="15.95" customHeight="1" x14ac:dyDescent="0.2">
      <c r="A19" s="73">
        <v>114</v>
      </c>
      <c r="B19" s="237" t="s">
        <v>340</v>
      </c>
      <c r="C19" s="81"/>
      <c r="D19" s="32">
        <f>IF(C19,1,0)</f>
        <v>0</v>
      </c>
      <c r="E19" s="137" t="s">
        <v>230</v>
      </c>
      <c r="F19" s="137" t="s">
        <v>154</v>
      </c>
      <c r="G19" s="139">
        <v>12</v>
      </c>
      <c r="H19" s="5">
        <v>1056</v>
      </c>
      <c r="I19" s="142">
        <v>127</v>
      </c>
      <c r="J19" s="138">
        <f>IF(D19=1,I19,0)</f>
        <v>0</v>
      </c>
    </row>
    <row r="20" spans="1:15" ht="15.95" customHeight="1" x14ac:dyDescent="0.2">
      <c r="A20" s="73">
        <v>115</v>
      </c>
      <c r="B20" s="190" t="s">
        <v>295</v>
      </c>
      <c r="C20" s="81"/>
      <c r="D20" s="32">
        <f t="shared" ref="D20" si="7">IF(C20,1,0)</f>
        <v>0</v>
      </c>
      <c r="E20" s="180" t="s">
        <v>250</v>
      </c>
      <c r="F20" s="180" t="s">
        <v>256</v>
      </c>
      <c r="G20" s="3">
        <v>18</v>
      </c>
      <c r="H20" s="5">
        <v>1286</v>
      </c>
      <c r="I20" s="3">
        <v>231</v>
      </c>
      <c r="J20" s="68">
        <f>IF(D20=1,I20,0)</f>
        <v>0</v>
      </c>
    </row>
    <row r="21" spans="1:15" ht="15.95" customHeight="1" x14ac:dyDescent="0.2">
      <c r="A21" s="9">
        <v>116</v>
      </c>
      <c r="B21" s="250" t="s">
        <v>253</v>
      </c>
      <c r="C21" s="81"/>
      <c r="D21" s="65">
        <f>IF(C21,1,0)</f>
        <v>0</v>
      </c>
      <c r="E21" s="2" t="s">
        <v>306</v>
      </c>
      <c r="F21" s="2" t="s">
        <v>307</v>
      </c>
      <c r="G21" s="3">
        <v>9</v>
      </c>
      <c r="H21" s="5">
        <v>820</v>
      </c>
      <c r="I21" s="3">
        <v>74</v>
      </c>
      <c r="J21" s="68">
        <f t="shared" ref="J21" si="8">IF(D21=1,I21,0)</f>
        <v>0</v>
      </c>
    </row>
    <row r="22" spans="1:15" ht="15.95" customHeight="1" x14ac:dyDescent="0.2">
      <c r="A22" s="73">
        <v>117</v>
      </c>
      <c r="B22" s="193" t="s">
        <v>404</v>
      </c>
      <c r="C22" s="81"/>
      <c r="D22" s="32">
        <f>IF(C22,1,0)</f>
        <v>0</v>
      </c>
      <c r="E22" s="179" t="s">
        <v>373</v>
      </c>
      <c r="F22" s="179" t="s">
        <v>374</v>
      </c>
      <c r="G22" s="3">
        <v>12</v>
      </c>
      <c r="H22" s="5">
        <v>838</v>
      </c>
      <c r="I22" s="3">
        <v>101</v>
      </c>
      <c r="J22" s="68">
        <f>IF(D22=1,I22,0)</f>
        <v>0</v>
      </c>
    </row>
    <row r="23" spans="1:15" ht="15.95" customHeight="1" x14ac:dyDescent="0.2">
      <c r="A23" s="73">
        <v>118</v>
      </c>
      <c r="B23" s="190" t="s">
        <v>264</v>
      </c>
      <c r="C23" s="81"/>
      <c r="D23" s="32">
        <f t="shared" ref="D23" si="9">IF(C23,1,0)</f>
        <v>0</v>
      </c>
      <c r="E23" s="2" t="s">
        <v>255</v>
      </c>
      <c r="F23" s="2" t="s">
        <v>308</v>
      </c>
      <c r="G23" s="3">
        <v>14</v>
      </c>
      <c r="H23" s="5">
        <v>1065</v>
      </c>
      <c r="I23" s="3">
        <v>149</v>
      </c>
      <c r="J23" s="52">
        <f>IF(D23=1,I23,0)</f>
        <v>0</v>
      </c>
    </row>
    <row r="24" spans="1:15" ht="15.95" customHeight="1" x14ac:dyDescent="0.2">
      <c r="A24" s="251">
        <v>119</v>
      </c>
      <c r="B24" s="252" t="s">
        <v>296</v>
      </c>
      <c r="C24" s="81"/>
      <c r="D24" s="65">
        <f>IF(C24,1,0)</f>
        <v>0</v>
      </c>
      <c r="E24" s="137" t="s">
        <v>297</v>
      </c>
      <c r="F24" s="183" t="s">
        <v>203</v>
      </c>
      <c r="G24" s="3">
        <v>6</v>
      </c>
      <c r="H24" s="5">
        <v>924</v>
      </c>
      <c r="I24" s="3">
        <v>55</v>
      </c>
      <c r="J24" s="52">
        <f>IF(D24=1,I24,0)</f>
        <v>0</v>
      </c>
      <c r="O24" s="28"/>
    </row>
    <row r="25" spans="1:15" ht="15.95" customHeight="1" thickBot="1" x14ac:dyDescent="0.25">
      <c r="A25" s="253">
        <v>120</v>
      </c>
      <c r="B25" s="254" t="s">
        <v>375</v>
      </c>
      <c r="C25" s="325"/>
      <c r="D25" s="255">
        <f>IF(C25,1,0)</f>
        <v>0</v>
      </c>
      <c r="E25" s="256" t="s">
        <v>286</v>
      </c>
      <c r="F25" s="257" t="s">
        <v>376</v>
      </c>
      <c r="G25" s="258">
        <v>9</v>
      </c>
      <c r="H25" s="259">
        <v>870</v>
      </c>
      <c r="I25" s="258">
        <v>78</v>
      </c>
      <c r="J25" s="260">
        <f>IF(D25=1,I25,0)</f>
        <v>0</v>
      </c>
      <c r="O25" s="28"/>
    </row>
    <row r="26" spans="1:15" ht="15.95" customHeight="1" x14ac:dyDescent="0.2">
      <c r="A26" s="73">
        <v>121</v>
      </c>
      <c r="B26" s="189" t="s">
        <v>320</v>
      </c>
      <c r="C26" s="81"/>
      <c r="D26" s="32">
        <f>IF(AND(IF(C26,1,0), IF(C26&gt;C27,1,0)),1,0)</f>
        <v>0</v>
      </c>
      <c r="E26" s="182" t="s">
        <v>321</v>
      </c>
      <c r="F26" s="248" t="s">
        <v>322</v>
      </c>
      <c r="G26" s="66">
        <v>23</v>
      </c>
      <c r="H26" s="67">
        <v>890</v>
      </c>
      <c r="I26" s="66">
        <v>300</v>
      </c>
      <c r="J26" s="68">
        <f>IF(D26=1,I26,0)</f>
        <v>0</v>
      </c>
      <c r="L26" s="27"/>
      <c r="O26" s="28"/>
    </row>
    <row r="27" spans="1:15" s="244" customFormat="1" ht="15.95" customHeight="1" x14ac:dyDescent="0.2">
      <c r="A27" s="246" t="s">
        <v>367</v>
      </c>
      <c r="B27" s="191" t="s">
        <v>368</v>
      </c>
      <c r="C27" s="81"/>
      <c r="D27" s="65">
        <f>IF(AND(IF(C27,1,0), IF(C27&gt;=C26,1,0)),1,0)</f>
        <v>0</v>
      </c>
      <c r="E27" s="137" t="s">
        <v>378</v>
      </c>
      <c r="F27" s="238" t="s">
        <v>379</v>
      </c>
      <c r="G27" s="235">
        <v>15</v>
      </c>
      <c r="H27" s="67">
        <v>1317</v>
      </c>
      <c r="I27" s="66">
        <v>300</v>
      </c>
      <c r="J27" s="52">
        <f t="shared" ref="J27:J28" si="10">IF(D27=1,I27,0)</f>
        <v>0</v>
      </c>
      <c r="L27" s="27"/>
      <c r="O27" s="28"/>
    </row>
    <row r="28" spans="1:15" s="244" customFormat="1" ht="15.95" customHeight="1" x14ac:dyDescent="0.2">
      <c r="A28" s="73">
        <v>122</v>
      </c>
      <c r="B28" s="239" t="s">
        <v>377</v>
      </c>
      <c r="C28" s="81"/>
      <c r="D28" s="65">
        <f>IF(AND(IF(C28,1,0), IF(C28&gt;C29,1,0)),1,0)</f>
        <v>0</v>
      </c>
      <c r="E28" s="247" t="s">
        <v>382</v>
      </c>
      <c r="F28" s="179" t="s">
        <v>405</v>
      </c>
      <c r="G28" s="243">
        <v>38</v>
      </c>
      <c r="H28" s="249">
        <v>2174</v>
      </c>
      <c r="I28" s="66">
        <v>600</v>
      </c>
      <c r="J28" s="52">
        <f t="shared" si="10"/>
        <v>0</v>
      </c>
      <c r="L28" s="27"/>
      <c r="O28" s="28"/>
    </row>
    <row r="29" spans="1:15" ht="15.95" customHeight="1" x14ac:dyDescent="0.2">
      <c r="A29" s="246" t="s">
        <v>365</v>
      </c>
      <c r="B29" s="191" t="s">
        <v>366</v>
      </c>
      <c r="C29" s="81"/>
      <c r="D29" s="65">
        <f>IF(AND(IF(C29,1,0), IF(C29&gt;=C28,1,0)),1,0)</f>
        <v>0</v>
      </c>
      <c r="E29" s="238" t="s">
        <v>380</v>
      </c>
      <c r="F29" s="137" t="s">
        <v>381</v>
      </c>
      <c r="G29" s="234">
        <v>24</v>
      </c>
      <c r="H29" s="5">
        <v>1405</v>
      </c>
      <c r="I29" s="66">
        <v>600</v>
      </c>
      <c r="J29" s="138">
        <f>IF(D29=1,I29,0)</f>
        <v>0</v>
      </c>
      <c r="L29" s="27"/>
      <c r="O29" s="28"/>
    </row>
    <row r="30" spans="1:15" ht="15.95" customHeight="1" thickBot="1" x14ac:dyDescent="0.3">
      <c r="A30" s="114"/>
      <c r="B30" s="181" t="s">
        <v>398</v>
      </c>
      <c r="C30" s="324"/>
      <c r="D30" s="55">
        <f>SUM(D6:D29)</f>
        <v>0</v>
      </c>
      <c r="E30" s="19"/>
      <c r="F30" s="19"/>
      <c r="G30" s="127"/>
      <c r="H30" s="126"/>
      <c r="I30" s="88">
        <f>SUM(I6:I29)</f>
        <v>4259</v>
      </c>
      <c r="J30" s="53">
        <f>SUM(J6:J29)</f>
        <v>0</v>
      </c>
      <c r="M30" s="193"/>
    </row>
    <row r="31" spans="1:15" ht="15.95" customHeight="1" x14ac:dyDescent="0.2">
      <c r="A31" s="108"/>
      <c r="B31" s="28"/>
      <c r="C31" s="112"/>
      <c r="D31" s="27"/>
      <c r="E31" s="28"/>
      <c r="F31" s="28"/>
      <c r="G31" s="71"/>
      <c r="H31" s="113"/>
      <c r="I31" s="71"/>
      <c r="J31" s="27"/>
    </row>
    <row r="32" spans="1:15" ht="15.95" customHeight="1" x14ac:dyDescent="0.2">
      <c r="A32" s="108"/>
      <c r="B32" s="28"/>
      <c r="C32" s="110"/>
      <c r="D32" s="27"/>
      <c r="E32" s="28"/>
      <c r="F32" s="28"/>
      <c r="G32" s="71"/>
      <c r="H32" s="113"/>
      <c r="I32" s="71"/>
      <c r="J32" s="27"/>
    </row>
    <row r="33" spans="1:10" x14ac:dyDescent="0.2">
      <c r="A33" s="108"/>
      <c r="B33" s="28"/>
      <c r="C33" s="110"/>
      <c r="D33" s="27"/>
      <c r="E33" s="28"/>
      <c r="F33" s="28"/>
      <c r="G33" s="71"/>
      <c r="H33" s="86"/>
      <c r="I33" s="71"/>
      <c r="J33" s="27"/>
    </row>
    <row r="34" spans="1:10" x14ac:dyDescent="0.2">
      <c r="A34" s="108"/>
      <c r="B34" s="28"/>
      <c r="C34" s="110"/>
      <c r="D34" s="27"/>
      <c r="E34" s="28"/>
      <c r="F34" s="28"/>
      <c r="G34" s="71"/>
      <c r="H34" s="86"/>
      <c r="I34" s="71"/>
      <c r="J34" s="27"/>
    </row>
    <row r="35" spans="1:10" x14ac:dyDescent="0.2">
      <c r="A35" s="108"/>
      <c r="G35" s="71"/>
      <c r="H35" s="86"/>
      <c r="I35" s="71"/>
      <c r="J35" s="27"/>
    </row>
    <row r="36" spans="1:10" x14ac:dyDescent="0.2">
      <c r="A36" s="108"/>
      <c r="G36" s="71"/>
      <c r="H36" s="86"/>
      <c r="I36" s="71"/>
      <c r="J36" s="27"/>
    </row>
    <row r="37" spans="1:10" x14ac:dyDescent="0.2">
      <c r="A37" s="108"/>
      <c r="G37" s="71"/>
      <c r="H37" s="86"/>
      <c r="I37" s="71"/>
      <c r="J37" s="27"/>
    </row>
    <row r="38" spans="1:10" x14ac:dyDescent="0.2">
      <c r="A38" s="108"/>
      <c r="G38" s="71"/>
      <c r="H38" s="86"/>
      <c r="I38" s="71"/>
      <c r="J38" s="27"/>
    </row>
    <row r="39" spans="1:10" x14ac:dyDescent="0.2">
      <c r="A39" s="108"/>
      <c r="C39" s="231"/>
      <c r="F39" s="28"/>
      <c r="G39" s="71"/>
      <c r="H39" s="86"/>
      <c r="I39" s="71"/>
      <c r="J39" s="27"/>
    </row>
    <row r="40" spans="1:10" ht="15.75" x14ac:dyDescent="0.25">
      <c r="A40" s="28"/>
      <c r="B40" s="367"/>
      <c r="C40" s="367"/>
      <c r="D40" s="87"/>
      <c r="E40" s="28"/>
      <c r="F40" s="28"/>
      <c r="G40" s="28"/>
      <c r="H40" s="28"/>
      <c r="I40" s="85"/>
      <c r="J40" s="111"/>
    </row>
  </sheetData>
  <sheetProtection algorithmName="SHA-512" hashValue="tQU+8k+TSzGK7NbAgZ0nq7/N94cSZmhsjJw4QXrEgmdwrC8aL/WecxH2+td9zVtftVDhjeJ+qfliqAStXIWYtw==" saltValue="mAWRP76/Nx9d0hKAwXmR4A==" spinCount="100000" sheet="1" objects="1" scenarios="1"/>
  <protectedRanges>
    <protectedRange sqref="C31:C32" name="Bereich1"/>
    <protectedRange sqref="C6:C30" name="Bereich1_2_1"/>
  </protectedRanges>
  <mergeCells count="1">
    <mergeCell ref="B40:C40"/>
  </mergeCells>
  <phoneticPr fontId="4" type="noConversion"/>
  <conditionalFormatting sqref="J31:J39 J6:J7 J10 J22 J12 J14 J25:J29 L26:L29">
    <cfRule type="cellIs" dxfId="26" priority="192" stopIfTrue="1" operator="greaterThan">
      <formula>$D$3</formula>
    </cfRule>
  </conditionalFormatting>
  <conditionalFormatting sqref="D6:D7 D9:D14 D16:D20 D22:D34">
    <cfRule type="cellIs" dxfId="25" priority="196" stopIfTrue="1" operator="greaterThan">
      <formula>#REF!</formula>
    </cfRule>
  </conditionalFormatting>
  <conditionalFormatting sqref="J8">
    <cfRule type="cellIs" dxfId="24" priority="97" stopIfTrue="1" operator="greaterThan">
      <formula>$D$3</formula>
    </cfRule>
  </conditionalFormatting>
  <conditionalFormatting sqref="D8">
    <cfRule type="cellIs" dxfId="23" priority="98" stopIfTrue="1" operator="greaterThan">
      <formula>#REF!</formula>
    </cfRule>
  </conditionalFormatting>
  <conditionalFormatting sqref="D15">
    <cfRule type="cellIs" dxfId="22" priority="95" stopIfTrue="1" operator="greaterThan">
      <formula>$D$30</formula>
    </cfRule>
  </conditionalFormatting>
  <conditionalFormatting sqref="D21">
    <cfRule type="cellIs" dxfId="21" priority="92" stopIfTrue="1" operator="greaterThan">
      <formula>#REF!</formula>
    </cfRule>
  </conditionalFormatting>
  <conditionalFormatting sqref="J9">
    <cfRule type="cellIs" dxfId="20" priority="81" stopIfTrue="1" operator="greaterThan">
      <formula>$D$3</formula>
    </cfRule>
  </conditionalFormatting>
  <conditionalFormatting sqref="J11">
    <cfRule type="cellIs" dxfId="19" priority="80" stopIfTrue="1" operator="greaterThan">
      <formula>$D$3</formula>
    </cfRule>
  </conditionalFormatting>
  <conditionalFormatting sqref="J13">
    <cfRule type="cellIs" dxfId="18" priority="79" stopIfTrue="1" operator="greaterThan">
      <formula>$D$4</formula>
    </cfRule>
  </conditionalFormatting>
  <conditionalFormatting sqref="J15">
    <cfRule type="cellIs" dxfId="17" priority="78" stopIfTrue="1" operator="greaterThan">
      <formula>$D$3</formula>
    </cfRule>
  </conditionalFormatting>
  <conditionalFormatting sqref="J24">
    <cfRule type="cellIs" dxfId="16" priority="70" stopIfTrue="1" operator="greaterThan">
      <formula>$D$3</formula>
    </cfRule>
  </conditionalFormatting>
  <conditionalFormatting sqref="J16">
    <cfRule type="cellIs" dxfId="15" priority="77" stopIfTrue="1" operator="greaterThan">
      <formula>$D$3</formula>
    </cfRule>
  </conditionalFormatting>
  <conditionalFormatting sqref="J17">
    <cfRule type="cellIs" dxfId="14" priority="76" stopIfTrue="1" operator="greaterThan">
      <formula>$D$3</formula>
    </cfRule>
  </conditionalFormatting>
  <conditionalFormatting sqref="J18">
    <cfRule type="cellIs" dxfId="13" priority="75" stopIfTrue="1" operator="greaterThan">
      <formula>$D$3</formula>
    </cfRule>
  </conditionalFormatting>
  <conditionalFormatting sqref="J19">
    <cfRule type="cellIs" dxfId="12" priority="74" stopIfTrue="1" operator="greaterThan">
      <formula>$D$3</formula>
    </cfRule>
  </conditionalFormatting>
  <conditionalFormatting sqref="J20">
    <cfRule type="cellIs" dxfId="11" priority="73" stopIfTrue="1" operator="greaterThan">
      <formula>$D$3</formula>
    </cfRule>
  </conditionalFormatting>
  <conditionalFormatting sqref="J21">
    <cfRule type="cellIs" dxfId="10" priority="72" stopIfTrue="1" operator="greaterThan">
      <formula>$D$3</formula>
    </cfRule>
  </conditionalFormatting>
  <conditionalFormatting sqref="J23">
    <cfRule type="cellIs" dxfId="9" priority="71" stopIfTrue="1" operator="greaterThan">
      <formula>$D$3</formula>
    </cfRule>
  </conditionalFormatting>
  <conditionalFormatting sqref="C6">
    <cfRule type="cellIs" priority="44" stopIfTrue="1" operator="between">
      <formula>41640</formula>
      <formula>42004</formula>
    </cfRule>
  </conditionalFormatting>
  <conditionalFormatting sqref="C7">
    <cfRule type="cellIs" priority="43" stopIfTrue="1" operator="between">
      <formula>41640</formula>
      <formula>42004</formula>
    </cfRule>
  </conditionalFormatting>
  <conditionalFormatting sqref="C8">
    <cfRule type="cellIs" priority="42" stopIfTrue="1" operator="between">
      <formula>41640</formula>
      <formula>42004</formula>
    </cfRule>
  </conditionalFormatting>
  <conditionalFormatting sqref="C9">
    <cfRule type="cellIs" priority="41" stopIfTrue="1" operator="between">
      <formula>41640</formula>
      <formula>42004</formula>
    </cfRule>
  </conditionalFormatting>
  <conditionalFormatting sqref="C10">
    <cfRule type="cellIs" priority="40" stopIfTrue="1" operator="between">
      <formula>41640</formula>
      <formula>42004</formula>
    </cfRule>
  </conditionalFormatting>
  <conditionalFormatting sqref="C11">
    <cfRule type="cellIs" priority="39" stopIfTrue="1" operator="between">
      <formula>41640</formula>
      <formula>42004</formula>
    </cfRule>
  </conditionalFormatting>
  <conditionalFormatting sqref="C12">
    <cfRule type="cellIs" priority="38" stopIfTrue="1" operator="between">
      <formula>41640</formula>
      <formula>42004</formula>
    </cfRule>
  </conditionalFormatting>
  <conditionalFormatting sqref="C13">
    <cfRule type="cellIs" priority="37" stopIfTrue="1" operator="between">
      <formula>41640</formula>
      <formula>42004</formula>
    </cfRule>
  </conditionalFormatting>
  <conditionalFormatting sqref="C15">
    <cfRule type="cellIs" priority="35" stopIfTrue="1" operator="between">
      <formula>41640</formula>
      <formula>42004</formula>
    </cfRule>
  </conditionalFormatting>
  <conditionalFormatting sqref="C16">
    <cfRule type="cellIs" priority="34" stopIfTrue="1" operator="between">
      <formula>41640</formula>
      <formula>42004</formula>
    </cfRule>
  </conditionalFormatting>
  <conditionalFormatting sqref="C17">
    <cfRule type="cellIs" priority="33" stopIfTrue="1" operator="between">
      <formula>41640</formula>
      <formula>42004</formula>
    </cfRule>
  </conditionalFormatting>
  <conditionalFormatting sqref="C19">
    <cfRule type="cellIs" priority="31" stopIfTrue="1" operator="between">
      <formula>41640</formula>
      <formula>42004</formula>
    </cfRule>
  </conditionalFormatting>
  <conditionalFormatting sqref="C20">
    <cfRule type="cellIs" priority="30" stopIfTrue="1" operator="between">
      <formula>41640</formula>
      <formula>42004</formula>
    </cfRule>
  </conditionalFormatting>
  <conditionalFormatting sqref="C30">
    <cfRule type="cellIs" priority="20" stopIfTrue="1" operator="between">
      <formula>41640</formula>
      <formula>42004</formula>
    </cfRule>
  </conditionalFormatting>
  <conditionalFormatting sqref="C23">
    <cfRule type="cellIs" priority="19" stopIfTrue="1" operator="between">
      <formula>41640</formula>
      <formula>42004</formula>
    </cfRule>
  </conditionalFormatting>
  <conditionalFormatting sqref="C24">
    <cfRule type="cellIs" priority="18" stopIfTrue="1" operator="between">
      <formula>41640</formula>
      <formula>42004</formula>
    </cfRule>
  </conditionalFormatting>
  <conditionalFormatting sqref="C25">
    <cfRule type="cellIs" priority="17" stopIfTrue="1" operator="between">
      <formula>41640</formula>
      <formula>42004</formula>
    </cfRule>
  </conditionalFormatting>
  <conditionalFormatting sqref="C22">
    <cfRule type="cellIs" priority="12" stopIfTrue="1" operator="between">
      <formula>41640</formula>
      <formula>42004</formula>
    </cfRule>
  </conditionalFormatting>
  <conditionalFormatting sqref="C26">
    <cfRule type="cellIs" priority="8" stopIfTrue="1" operator="between">
      <formula>41640</formula>
      <formula>42004</formula>
    </cfRule>
  </conditionalFormatting>
  <conditionalFormatting sqref="C27">
    <cfRule type="cellIs" priority="7" stopIfTrue="1" operator="between">
      <formula>41640</formula>
      <formula>42004</formula>
    </cfRule>
  </conditionalFormatting>
  <conditionalFormatting sqref="C28">
    <cfRule type="cellIs" priority="5" stopIfTrue="1" operator="between">
      <formula>41640</formula>
      <formula>42004</formula>
    </cfRule>
  </conditionalFormatting>
  <conditionalFormatting sqref="C14">
    <cfRule type="cellIs" priority="4" stopIfTrue="1" operator="between">
      <formula>41640</formula>
      <formula>42004</formula>
    </cfRule>
  </conditionalFormatting>
  <conditionalFormatting sqref="C18">
    <cfRule type="cellIs" priority="3" stopIfTrue="1" operator="between">
      <formula>41640</formula>
      <formula>42004</formula>
    </cfRule>
  </conditionalFormatting>
  <conditionalFormatting sqref="C29">
    <cfRule type="cellIs" priority="2" stopIfTrue="1" operator="between">
      <formula>41640</formula>
      <formula>42004</formula>
    </cfRule>
  </conditionalFormatting>
  <conditionalFormatting sqref="C21">
    <cfRule type="cellIs" priority="1" stopIfTrue="1" operator="between">
      <formula>41640</formula>
      <formula>42004</formula>
    </cfRule>
  </conditionalFormatting>
  <dataValidations count="2">
    <dataValidation type="date" allowBlank="1" showInputMessage="1" showErrorMessage="1" sqref="C31:C32">
      <formula1>41275</formula1>
      <formula2>41639</formula2>
    </dataValidation>
    <dataValidation type="date" allowBlank="1" showInputMessage="1" showErrorMessage="1" sqref="C6:C30">
      <formula1>43160</formula1>
      <formula2>43404</formula2>
    </dataValidation>
  </dataValidations>
  <hyperlinks>
    <hyperlink ref="B6" r:id="rId1"/>
    <hyperlink ref="B7" r:id="rId2"/>
    <hyperlink ref="B26" r:id="rId3"/>
    <hyperlink ref="B8" r:id="rId4"/>
    <hyperlink ref="B9" r:id="rId5"/>
    <hyperlink ref="B11" r:id="rId6"/>
    <hyperlink ref="B13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3" r:id="rId15"/>
    <hyperlink ref="B24" r:id="rId16"/>
    <hyperlink ref="B10" r:id="rId17"/>
    <hyperlink ref="B12" r:id="rId18"/>
    <hyperlink ref="B14" r:id="rId19"/>
    <hyperlink ref="B22" r:id="rId20"/>
    <hyperlink ref="B25" r:id="rId21"/>
    <hyperlink ref="B27" r:id="rId22"/>
    <hyperlink ref="B29" r:id="rId23"/>
    <hyperlink ref="B28" r:id="rId24"/>
  </hyperlinks>
  <pageMargins left="0.78740157480314965" right="0.78740157480314965" top="0.70866141732283472" bottom="0.51181102362204722" header="0.51181102362204722" footer="0.51181102362204722"/>
  <pageSetup paperSize="9" orientation="landscape" r:id="rId25"/>
  <headerFooter alignWithMargins="0">
    <oddFooter>&amp;L&amp;"Arial,Fett"&amp;11FMS Pässewettbewerb 2018&amp;C&amp;"Arial,Fett"&amp;11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E40" sqref="E40"/>
    </sheetView>
  </sheetViews>
  <sheetFormatPr baseColWidth="10" defaultColWidth="11.42578125" defaultRowHeight="12.75" x14ac:dyDescent="0.2"/>
  <cols>
    <col min="1" max="1" width="7.42578125" customWidth="1"/>
    <col min="2" max="2" width="23.140625" customWidth="1"/>
    <col min="3" max="3" width="11.28515625" customWidth="1"/>
    <col min="4" max="4" width="3.85546875" customWidth="1"/>
    <col min="5" max="5" width="34.7109375" customWidth="1"/>
    <col min="6" max="6" width="10.7109375" customWidth="1"/>
    <col min="7" max="8" width="11.42578125" customWidth="1"/>
    <col min="9" max="9" width="15.42578125" customWidth="1"/>
  </cols>
  <sheetData>
    <row r="1" spans="1:13" ht="24.75" customHeight="1" x14ac:dyDescent="0.25">
      <c r="A1" s="10" t="s">
        <v>345</v>
      </c>
      <c r="B1" s="11"/>
      <c r="C1" s="11"/>
      <c r="D1" s="11"/>
      <c r="E1" s="11"/>
      <c r="F1" s="11"/>
      <c r="G1" s="11"/>
      <c r="H1" s="11"/>
      <c r="I1" s="12"/>
    </row>
    <row r="2" spans="1:13" ht="7.5" customHeight="1" thickBot="1" x14ac:dyDescent="0.25">
      <c r="A2" s="154"/>
      <c r="B2" s="13"/>
      <c r="C2" s="13"/>
      <c r="D2" s="13"/>
      <c r="E2" s="13"/>
      <c r="F2" s="13"/>
      <c r="G2" s="13"/>
      <c r="H2" s="13"/>
      <c r="I2" s="155"/>
    </row>
    <row r="3" spans="1:13" ht="20.45" customHeight="1" thickBot="1" x14ac:dyDescent="0.3">
      <c r="A3" s="166" t="s">
        <v>267</v>
      </c>
      <c r="B3" s="167"/>
      <c r="C3" s="168"/>
      <c r="D3" s="168"/>
      <c r="E3" s="168"/>
      <c r="F3" s="168"/>
      <c r="G3" s="168"/>
      <c r="H3" s="168"/>
      <c r="I3" s="169"/>
    </row>
    <row r="4" spans="1:13" ht="18" customHeight="1" thickBot="1" x14ac:dyDescent="0.3">
      <c r="A4" s="170" t="s">
        <v>278</v>
      </c>
      <c r="B4" s="171"/>
      <c r="C4" s="171"/>
      <c r="D4" s="171"/>
      <c r="E4" s="171"/>
      <c r="F4" s="171"/>
      <c r="G4" s="171"/>
      <c r="H4" s="172"/>
      <c r="I4" s="160"/>
    </row>
    <row r="5" spans="1:13" ht="18" customHeight="1" thickBot="1" x14ac:dyDescent="0.3">
      <c r="A5" s="6" t="s">
        <v>214</v>
      </c>
      <c r="B5" s="84" t="s">
        <v>279</v>
      </c>
      <c r="C5" s="44" t="s">
        <v>10</v>
      </c>
      <c r="D5" s="7" t="s">
        <v>201</v>
      </c>
      <c r="E5" s="7" t="s">
        <v>268</v>
      </c>
      <c r="F5" s="8" t="s">
        <v>3</v>
      </c>
      <c r="G5" s="8" t="s">
        <v>4</v>
      </c>
      <c r="H5" s="8" t="s">
        <v>5</v>
      </c>
      <c r="I5" s="107" t="s">
        <v>11</v>
      </c>
    </row>
    <row r="6" spans="1:13" ht="15.75" customHeight="1" x14ac:dyDescent="0.2">
      <c r="A6" s="161">
        <v>123</v>
      </c>
      <c r="B6" s="193" t="s">
        <v>346</v>
      </c>
      <c r="C6" s="81"/>
      <c r="D6" s="173">
        <f t="shared" ref="D6:D12" si="0">IF(C6,1,0)</f>
        <v>0</v>
      </c>
      <c r="E6" s="162" t="s">
        <v>354</v>
      </c>
      <c r="F6" s="163">
        <v>16</v>
      </c>
      <c r="G6" s="164">
        <v>1503</v>
      </c>
      <c r="H6" s="163">
        <v>240</v>
      </c>
      <c r="I6" s="165">
        <f>IF(D6=1,H6,0)</f>
        <v>0</v>
      </c>
    </row>
    <row r="7" spans="1:13" ht="15.75" customHeight="1" x14ac:dyDescent="0.2">
      <c r="A7" s="9">
        <v>124</v>
      </c>
      <c r="B7" s="190" t="s">
        <v>347</v>
      </c>
      <c r="C7" s="81"/>
      <c r="D7" s="174">
        <f t="shared" ref="D7" si="1">IF(C7,1,0)</f>
        <v>0</v>
      </c>
      <c r="E7" s="182" t="s">
        <v>355</v>
      </c>
      <c r="F7" s="66">
        <v>21</v>
      </c>
      <c r="G7" s="80">
        <v>1334</v>
      </c>
      <c r="H7" s="66">
        <v>280</v>
      </c>
      <c r="I7" s="68">
        <f>IF(D7=1,H7,0)</f>
        <v>0</v>
      </c>
    </row>
    <row r="8" spans="1:13" ht="15.75" customHeight="1" x14ac:dyDescent="0.2">
      <c r="A8" s="9">
        <v>125</v>
      </c>
      <c r="B8" s="191" t="s">
        <v>348</v>
      </c>
      <c r="C8" s="81"/>
      <c r="D8" s="174">
        <f>IF(C8,1,0)</f>
        <v>0</v>
      </c>
      <c r="E8" s="137" t="s">
        <v>356</v>
      </c>
      <c r="F8" s="3">
        <v>7</v>
      </c>
      <c r="G8" s="4">
        <v>1414</v>
      </c>
      <c r="H8" s="3">
        <v>99</v>
      </c>
      <c r="I8" s="68">
        <f>IF(D8=1,H8,0)</f>
        <v>0</v>
      </c>
    </row>
    <row r="9" spans="1:13" ht="15.75" customHeight="1" x14ac:dyDescent="0.2">
      <c r="A9" s="9">
        <v>126</v>
      </c>
      <c r="B9" s="191" t="s">
        <v>349</v>
      </c>
      <c r="C9" s="81"/>
      <c r="D9" s="175">
        <f t="shared" ref="D9" si="2">IF(C9,1,0)</f>
        <v>0</v>
      </c>
      <c r="E9" s="137" t="s">
        <v>357</v>
      </c>
      <c r="F9" s="3">
        <v>19</v>
      </c>
      <c r="G9" s="5">
        <v>1559</v>
      </c>
      <c r="H9" s="3">
        <v>296</v>
      </c>
      <c r="I9" s="52">
        <f t="shared" ref="I9" si="3">IF(D9=1,H9,0)</f>
        <v>0</v>
      </c>
      <c r="M9" s="28"/>
    </row>
    <row r="10" spans="1:13" ht="15.75" customHeight="1" x14ac:dyDescent="0.2">
      <c r="A10" s="109">
        <v>127</v>
      </c>
      <c r="B10" s="191" t="s">
        <v>350</v>
      </c>
      <c r="C10" s="81"/>
      <c r="D10" s="175">
        <f t="shared" si="0"/>
        <v>0</v>
      </c>
      <c r="E10" s="137" t="s">
        <v>358</v>
      </c>
      <c r="F10" s="3">
        <v>15</v>
      </c>
      <c r="G10" s="5">
        <v>1730</v>
      </c>
      <c r="H10" s="3">
        <v>260</v>
      </c>
      <c r="I10" s="52">
        <f t="shared" ref="I10" si="4">IF(D10=1,H10,0)</f>
        <v>0</v>
      </c>
    </row>
    <row r="11" spans="1:13" ht="15.75" customHeight="1" x14ac:dyDescent="0.2">
      <c r="A11" s="109">
        <v>128</v>
      </c>
      <c r="B11" s="191" t="s">
        <v>351</v>
      </c>
      <c r="C11" s="81"/>
      <c r="D11" s="175">
        <f>IF(C11,1,0)</f>
        <v>0</v>
      </c>
      <c r="E11" s="137" t="s">
        <v>359</v>
      </c>
      <c r="F11" s="3">
        <v>10</v>
      </c>
      <c r="G11" s="5">
        <v>1649</v>
      </c>
      <c r="H11" s="3">
        <v>165</v>
      </c>
      <c r="I11" s="52">
        <f>IF(D11=1,H11,0)</f>
        <v>0</v>
      </c>
    </row>
    <row r="12" spans="1:13" ht="15.75" customHeight="1" x14ac:dyDescent="0.2">
      <c r="A12" s="109">
        <v>129</v>
      </c>
      <c r="B12" s="191" t="s">
        <v>352</v>
      </c>
      <c r="C12" s="81"/>
      <c r="D12" s="175">
        <f t="shared" si="0"/>
        <v>0</v>
      </c>
      <c r="E12" s="137" t="s">
        <v>360</v>
      </c>
      <c r="F12" s="3">
        <v>14</v>
      </c>
      <c r="G12" s="5">
        <v>1630</v>
      </c>
      <c r="H12" s="3">
        <v>228</v>
      </c>
      <c r="I12" s="52">
        <f>IF(D12=1,H12,0)</f>
        <v>0</v>
      </c>
    </row>
    <row r="13" spans="1:13" ht="15.75" customHeight="1" x14ac:dyDescent="0.2">
      <c r="A13" s="9">
        <v>130</v>
      </c>
      <c r="B13" s="191" t="s">
        <v>353</v>
      </c>
      <c r="C13" s="81"/>
      <c r="D13" s="175">
        <f t="shared" ref="D13" si="5">IF(C13,1,0)</f>
        <v>0</v>
      </c>
      <c r="E13" s="137" t="s">
        <v>361</v>
      </c>
      <c r="F13" s="3">
        <v>30</v>
      </c>
      <c r="G13" s="4">
        <v>1988</v>
      </c>
      <c r="H13" s="3">
        <v>596</v>
      </c>
      <c r="I13" s="52">
        <f t="shared" ref="I13" si="6">IF(D13=1,H13,0)</f>
        <v>0</v>
      </c>
    </row>
    <row r="14" spans="1:13" ht="16.5" thickBot="1" x14ac:dyDescent="0.3">
      <c r="A14" s="184"/>
      <c r="B14" s="185" t="s">
        <v>291</v>
      </c>
      <c r="C14" s="176"/>
      <c r="D14" s="177">
        <f>SUM(D6:D13)</f>
        <v>0</v>
      </c>
      <c r="E14" s="13"/>
      <c r="F14" s="186"/>
      <c r="G14" s="187"/>
      <c r="H14" s="88">
        <f>SUM(H6:H13)</f>
        <v>2164</v>
      </c>
      <c r="I14" s="188">
        <f>SUM(I6:I13)</f>
        <v>0</v>
      </c>
    </row>
    <row r="15" spans="1:13" ht="15.75" customHeight="1" x14ac:dyDescent="0.2"/>
    <row r="16" spans="1:13" ht="15.75" customHeight="1" x14ac:dyDescent="0.2">
      <c r="A16" s="368" t="s">
        <v>411</v>
      </c>
      <c r="B16" s="369"/>
      <c r="C16" s="322"/>
      <c r="D16" s="322"/>
      <c r="E16" s="322"/>
      <c r="F16" s="322"/>
    </row>
    <row r="17" spans="1:18" ht="15.75" customHeight="1" x14ac:dyDescent="0.2">
      <c r="A17" s="326" t="s">
        <v>412</v>
      </c>
      <c r="B17" s="327"/>
      <c r="C17" s="327"/>
      <c r="D17" s="327"/>
      <c r="E17" s="327"/>
      <c r="F17" s="327"/>
      <c r="G17" s="327"/>
      <c r="H17" s="327"/>
    </row>
    <row r="18" spans="1:18" ht="15.75" customHeight="1" x14ac:dyDescent="0.2">
      <c r="A18" s="370" t="s">
        <v>413</v>
      </c>
      <c r="B18" s="370"/>
      <c r="C18" s="370"/>
      <c r="D18" s="370"/>
      <c r="E18" s="370"/>
      <c r="F18" s="370"/>
      <c r="G18" s="370"/>
      <c r="H18" s="370"/>
      <c r="I18" s="370"/>
      <c r="J18" s="370"/>
    </row>
    <row r="19" spans="1:18" ht="9.75" customHeight="1" x14ac:dyDescent="0.2">
      <c r="A19" s="178"/>
    </row>
    <row r="20" spans="1:18" ht="15" customHeight="1" x14ac:dyDescent="0.2">
      <c r="A20" s="178"/>
      <c r="C20" s="131" t="s">
        <v>414</v>
      </c>
      <c r="G20" s="131"/>
    </row>
    <row r="21" spans="1:18" ht="21.75" customHeight="1" thickBot="1" x14ac:dyDescent="0.25">
      <c r="E21" s="144"/>
    </row>
    <row r="22" spans="1:18" ht="15.75" customHeight="1" thickTop="1" x14ac:dyDescent="0.2">
      <c r="A22" s="145"/>
      <c r="C22" s="125"/>
      <c r="D22" s="119"/>
      <c r="E22" s="120"/>
      <c r="F22" s="120"/>
      <c r="G22" s="149"/>
    </row>
    <row r="23" spans="1:18" ht="15.75" customHeight="1" x14ac:dyDescent="0.25">
      <c r="C23" s="121"/>
      <c r="D23" s="115"/>
      <c r="E23" s="116"/>
      <c r="F23" s="146"/>
      <c r="G23" s="150"/>
    </row>
    <row r="24" spans="1:18" ht="15.75" customHeight="1" x14ac:dyDescent="0.25">
      <c r="C24" s="121"/>
      <c r="D24" s="117"/>
      <c r="E24" s="118"/>
      <c r="F24" s="115"/>
      <c r="G24" s="150"/>
    </row>
    <row r="25" spans="1:18" ht="18" customHeight="1" x14ac:dyDescent="0.25">
      <c r="C25" s="121"/>
      <c r="D25" s="115"/>
      <c r="E25" s="116"/>
      <c r="F25" s="146"/>
      <c r="G25" s="150"/>
    </row>
    <row r="26" spans="1:18" ht="15.75" customHeight="1" thickBot="1" x14ac:dyDescent="0.25">
      <c r="C26" s="124"/>
      <c r="D26" s="122"/>
      <c r="E26" s="123"/>
      <c r="F26" s="147"/>
      <c r="G26" s="151"/>
    </row>
    <row r="27" spans="1:18" ht="13.5" thickTop="1" x14ac:dyDescent="0.2"/>
    <row r="28" spans="1:18" x14ac:dyDescent="0.2">
      <c r="A28" s="140"/>
    </row>
    <row r="32" spans="1:18" x14ac:dyDescent="0.2">
      <c r="R32" s="30">
        <v>1520</v>
      </c>
    </row>
  </sheetData>
  <sheetProtection algorithmName="SHA-512" hashValue="fw/ECKITV+8Wb+gPnqT+zki84F4qTzstVQ7+QFxTweicKEuxXbv+zy+YU+UdKaBHhm05jcYfDV/JToB0iAAD+Q==" saltValue="6el5suZ5p9ZuzxSa4Fm9Ow==" spinCount="100000" sheet="1" objects="1" scenarios="1"/>
  <protectedRanges>
    <protectedRange sqref="C14" name="Bereich1"/>
    <protectedRange sqref="C6:C9 C11:C13" name="Bereich1_2_1"/>
    <protectedRange sqref="C10" name="Bereich1_1"/>
  </protectedRanges>
  <mergeCells count="2">
    <mergeCell ref="A16:B16"/>
    <mergeCell ref="A18:J18"/>
  </mergeCells>
  <conditionalFormatting sqref="I6 I10:I13">
    <cfRule type="cellIs" dxfId="8" priority="48" stopIfTrue="1" operator="greaterThan">
      <formula>$D$3</formula>
    </cfRule>
  </conditionalFormatting>
  <conditionalFormatting sqref="D6 D10:D14">
    <cfRule type="cellIs" dxfId="7" priority="46" stopIfTrue="1" operator="greaterThan">
      <formula>#REF!</formula>
    </cfRule>
  </conditionalFormatting>
  <conditionalFormatting sqref="E23:E26">
    <cfRule type="cellIs" dxfId="6" priority="45" stopIfTrue="1" operator="greaterThan">
      <formula>#REF!</formula>
    </cfRule>
  </conditionalFormatting>
  <conditionalFormatting sqref="I9">
    <cfRule type="cellIs" dxfId="5" priority="44" stopIfTrue="1" operator="greaterThan">
      <formula>$D$3</formula>
    </cfRule>
  </conditionalFormatting>
  <conditionalFormatting sqref="D9">
    <cfRule type="cellIs" dxfId="4" priority="42" stopIfTrue="1" operator="greaterThan">
      <formula>#REF!</formula>
    </cfRule>
  </conditionalFormatting>
  <conditionalFormatting sqref="I8">
    <cfRule type="cellIs" dxfId="3" priority="25" stopIfTrue="1" operator="greaterThan">
      <formula>$D$3</formula>
    </cfRule>
  </conditionalFormatting>
  <conditionalFormatting sqref="D8">
    <cfRule type="cellIs" dxfId="2" priority="24" stopIfTrue="1" operator="greaterThan">
      <formula>#REF!</formula>
    </cfRule>
  </conditionalFormatting>
  <conditionalFormatting sqref="I7">
    <cfRule type="cellIs" dxfId="1" priority="22" stopIfTrue="1" operator="greaterThan">
      <formula>$D$3</formula>
    </cfRule>
  </conditionalFormatting>
  <conditionalFormatting sqref="D7">
    <cfRule type="cellIs" dxfId="0" priority="21" stopIfTrue="1" operator="greaterThan">
      <formula>#REF!</formula>
    </cfRule>
  </conditionalFormatting>
  <conditionalFormatting sqref="C6">
    <cfRule type="cellIs" priority="9" stopIfTrue="1" operator="between">
      <formula>41640</formula>
      <formula>42004</formula>
    </cfRule>
  </conditionalFormatting>
  <conditionalFormatting sqref="C7">
    <cfRule type="cellIs" priority="8" stopIfTrue="1" operator="between">
      <formula>41640</formula>
      <formula>42004</formula>
    </cfRule>
  </conditionalFormatting>
  <conditionalFormatting sqref="C8">
    <cfRule type="cellIs" priority="7" stopIfTrue="1" operator="between">
      <formula>41640</formula>
      <formula>42004</formula>
    </cfRule>
  </conditionalFormatting>
  <conditionalFormatting sqref="C9">
    <cfRule type="cellIs" priority="6" stopIfTrue="1" operator="between">
      <formula>41640</formula>
      <formula>42004</formula>
    </cfRule>
  </conditionalFormatting>
  <conditionalFormatting sqref="C11">
    <cfRule type="cellIs" priority="4" stopIfTrue="1" operator="between">
      <formula>41640</formula>
      <formula>42004</formula>
    </cfRule>
  </conditionalFormatting>
  <conditionalFormatting sqref="C12">
    <cfRule type="cellIs" priority="3" stopIfTrue="1" operator="between">
      <formula>41640</formula>
      <formula>42004</formula>
    </cfRule>
  </conditionalFormatting>
  <conditionalFormatting sqref="C13">
    <cfRule type="cellIs" priority="2" stopIfTrue="1" operator="between">
      <formula>41640</formula>
      <formula>42004</formula>
    </cfRule>
  </conditionalFormatting>
  <conditionalFormatting sqref="C10">
    <cfRule type="cellIs" priority="1" stopIfTrue="1" operator="between">
      <formula>41640</formula>
      <formula>42004</formula>
    </cfRule>
  </conditionalFormatting>
  <dataValidations count="1">
    <dataValidation type="date" allowBlank="1" showInputMessage="1" showErrorMessage="1" sqref="C6:C13">
      <formula1>43160</formula1>
      <formula2>43404</formula2>
    </dataValidation>
  </dataValidation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</hyperlinks>
  <pageMargins left="0.78740157480314965" right="0.78740157480314965" top="0.86614173228346458" bottom="0.98425196850393704" header="0.51181102362204722" footer="0.51181102362204722"/>
  <pageSetup paperSize="9" scale="99" orientation="landscape" r:id="rId9"/>
  <headerFooter alignWithMargins="0">
    <oddFooter>&amp;L&amp;"Arial,Fett"&amp;11FMS-Pässewettbewerb 2018&amp;C&amp;"Arial,Fett"&amp;12 7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Pässe_Titel</vt:lpstr>
      <vt:lpstr>Pässe 1 - 25</vt:lpstr>
      <vt:lpstr>Pässe 26 - 50</vt:lpstr>
      <vt:lpstr>Pässe 51 - 75</vt:lpstr>
      <vt:lpstr>Pässe 76 - 100</vt:lpstr>
      <vt:lpstr>Zusatzpässe 101 - 122</vt:lpstr>
      <vt:lpstr>Einwegstrecken 123 - 130</vt:lpstr>
      <vt:lpstr>'Einwegstrecken 123 - 130'!Druckbereich</vt:lpstr>
      <vt:lpstr>'Pässe 1 - 25'!Druckbereich</vt:lpstr>
      <vt:lpstr>'Pässe 51 - 75'!Druckbereich</vt:lpstr>
      <vt:lpstr>'Pässe 76 - 100'!Druckbereich</vt:lpstr>
      <vt:lpstr>Pässe_Titel!Druckbereich</vt:lpstr>
      <vt:lpstr>'Zusatzpässe 101 - 122'!Druckbereich</vt:lpstr>
    </vt:vector>
  </TitlesOfParts>
  <Company>Hermann Ryter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Hermann</cp:lastModifiedBy>
  <cp:lastPrinted>2017-12-13T08:08:00Z</cp:lastPrinted>
  <dcterms:created xsi:type="dcterms:W3CDTF">2008-04-03T13:45:13Z</dcterms:created>
  <dcterms:modified xsi:type="dcterms:W3CDTF">2018-01-22T20:09:14Z</dcterms:modified>
</cp:coreProperties>
</file>